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4\"/>
    </mc:Choice>
  </mc:AlternateContent>
  <bookViews>
    <workbookView xWindow="-120" yWindow="-120" windowWidth="24240" windowHeight="13140" tabRatio="910" activeTab="2"/>
  </bookViews>
  <sheets>
    <sheet name="33" sheetId="24" r:id="rId1"/>
    <sheet name="34" sheetId="31" r:id="rId2"/>
    <sheet name="35" sheetId="43" r:id="rId3"/>
    <sheet name="36" sheetId="25" r:id="rId4"/>
    <sheet name="37" sheetId="26" r:id="rId5"/>
    <sheet name="38" sheetId="40" r:id="rId6"/>
    <sheet name="39-ĐT" sheetId="52" r:id="rId7"/>
    <sheet name="40" sheetId="47" r:id="rId8"/>
    <sheet name="41" sheetId="45" r:id="rId9"/>
    <sheet name="42" sheetId="44" r:id="rId10"/>
    <sheet name="43" sheetId="29" r:id="rId11"/>
    <sheet name="44" sheetId="46" r:id="rId12"/>
    <sheet name="45-ĐT" sheetId="51" r:id="rId13"/>
  </sheets>
  <externalReferences>
    <externalReference r:id="rId14"/>
    <externalReference r:id="rId15"/>
    <externalReference r:id="rId16"/>
  </externalReferences>
  <definedNames>
    <definedName name="_">#N/A</definedName>
    <definedName name="_______a1" localSheetId="11" hidden="1">{"'Sheet1'!$L$16"}</definedName>
    <definedName name="_______a1" hidden="1">{"'Sheet1'!$L$16"}</definedName>
    <definedName name="_______ban2" localSheetId="11" hidden="1">{"'Sheet1'!$L$16"}</definedName>
    <definedName name="_______ban2" hidden="1">{"'Sheet1'!$L$16"}</definedName>
    <definedName name="_______h1" localSheetId="11" hidden="1">{"'Sheet1'!$L$16"}</definedName>
    <definedName name="_______h1" hidden="1">{"'Sheet1'!$L$16"}</definedName>
    <definedName name="_______hu1" localSheetId="11" hidden="1">{"'Sheet1'!$L$16"}</definedName>
    <definedName name="_______hu1" hidden="1">{"'Sheet1'!$L$16"}</definedName>
    <definedName name="_______hu2" localSheetId="11" hidden="1">{"'Sheet1'!$L$16"}</definedName>
    <definedName name="_______hu2" hidden="1">{"'Sheet1'!$L$16"}</definedName>
    <definedName name="_______hu5" localSheetId="11" hidden="1">{"'Sheet1'!$L$16"}</definedName>
    <definedName name="_______hu5" hidden="1">{"'Sheet1'!$L$16"}</definedName>
    <definedName name="_______hu6" localSheetId="11" hidden="1">{"'Sheet1'!$L$16"}</definedName>
    <definedName name="_______hu6" hidden="1">{"'Sheet1'!$L$16"}</definedName>
    <definedName name="_______M36" localSheetId="11" hidden="1">{"'Sheet1'!$L$16"}</definedName>
    <definedName name="_______M36" hidden="1">{"'Sheet1'!$L$16"}</definedName>
    <definedName name="_______PA3" localSheetId="11" hidden="1">{"'Sheet1'!$L$16"}</definedName>
    <definedName name="_______PA3" hidden="1">{"'Sheet1'!$L$16"}</definedName>
    <definedName name="_______Tru21" localSheetId="11" hidden="1">{"'Sheet1'!$L$16"}</definedName>
    <definedName name="_______Tru21" hidden="1">{"'Sheet1'!$L$16"}</definedName>
    <definedName name="______a1" localSheetId="11" hidden="1">{"'Sheet1'!$L$16"}</definedName>
    <definedName name="______a1" hidden="1">{"'Sheet1'!$L$16"}</definedName>
    <definedName name="______B1" localSheetId="11" hidden="1">{"'Sheet1'!$L$16"}</definedName>
    <definedName name="______B1" hidden="1">{"'Sheet1'!$L$16"}</definedName>
    <definedName name="______ban2" localSheetId="11" hidden="1">{"'Sheet1'!$L$16"}</definedName>
    <definedName name="______ban2" hidden="1">{"'Sheet1'!$L$16"}</definedName>
    <definedName name="______h1" localSheetId="11" hidden="1">{"'Sheet1'!$L$16"}</definedName>
    <definedName name="______h1" hidden="1">{"'Sheet1'!$L$16"}</definedName>
    <definedName name="______hu1" localSheetId="11" hidden="1">{"'Sheet1'!$L$16"}</definedName>
    <definedName name="______hu1" hidden="1">{"'Sheet1'!$L$16"}</definedName>
    <definedName name="______hu2" localSheetId="11" hidden="1">{"'Sheet1'!$L$16"}</definedName>
    <definedName name="______hu2" hidden="1">{"'Sheet1'!$L$16"}</definedName>
    <definedName name="______hu5" localSheetId="11" hidden="1">{"'Sheet1'!$L$16"}</definedName>
    <definedName name="______hu5" hidden="1">{"'Sheet1'!$L$16"}</definedName>
    <definedName name="______hu6" localSheetId="11" hidden="1">{"'Sheet1'!$L$16"}</definedName>
    <definedName name="______hu6" hidden="1">{"'Sheet1'!$L$16"}</definedName>
    <definedName name="______M36" localSheetId="11" hidden="1">{"'Sheet1'!$L$16"}</definedName>
    <definedName name="______M36" hidden="1">{"'Sheet1'!$L$16"}</definedName>
    <definedName name="______PA3" localSheetId="11" hidden="1">{"'Sheet1'!$L$16"}</definedName>
    <definedName name="______PA3" hidden="1">{"'Sheet1'!$L$16"}</definedName>
    <definedName name="______Tru21" localSheetId="11" hidden="1">{"'Sheet1'!$L$16"}</definedName>
    <definedName name="______Tru21" hidden="1">{"'Sheet1'!$L$16"}</definedName>
    <definedName name="_____a1" localSheetId="11" hidden="1">{"'Sheet1'!$L$16"}</definedName>
    <definedName name="_____a1" hidden="1">{"'Sheet1'!$L$16"}</definedName>
    <definedName name="_____B1" localSheetId="11" hidden="1">{"'Sheet1'!$L$16"}</definedName>
    <definedName name="_____B1" hidden="1">{"'Sheet1'!$L$16"}</definedName>
    <definedName name="_____ban2" localSheetId="11" hidden="1">{"'Sheet1'!$L$16"}</definedName>
    <definedName name="_____ban2" hidden="1">{"'Sheet1'!$L$16"}</definedName>
    <definedName name="_____h1" localSheetId="11" hidden="1">{"'Sheet1'!$L$16"}</definedName>
    <definedName name="_____h1" hidden="1">{"'Sheet1'!$L$16"}</definedName>
    <definedName name="_____hu1" localSheetId="11" hidden="1">{"'Sheet1'!$L$16"}</definedName>
    <definedName name="_____hu1" hidden="1">{"'Sheet1'!$L$16"}</definedName>
    <definedName name="_____hu2" localSheetId="11" hidden="1">{"'Sheet1'!$L$16"}</definedName>
    <definedName name="_____hu2" hidden="1">{"'Sheet1'!$L$16"}</definedName>
    <definedName name="_____hu5" localSheetId="11" hidden="1">{"'Sheet1'!$L$16"}</definedName>
    <definedName name="_____hu5" hidden="1">{"'Sheet1'!$L$16"}</definedName>
    <definedName name="_____hu6" localSheetId="11" hidden="1">{"'Sheet1'!$L$16"}</definedName>
    <definedName name="_____hu6" hidden="1">{"'Sheet1'!$L$16"}</definedName>
    <definedName name="_____M36" localSheetId="11" hidden="1">{"'Sheet1'!$L$16"}</definedName>
    <definedName name="_____M36" hidden="1">{"'Sheet1'!$L$16"}</definedName>
    <definedName name="_____NSO2" localSheetId="11" hidden="1">{"'Sheet1'!$L$16"}</definedName>
    <definedName name="_____NSO2" hidden="1">{"'Sheet1'!$L$16"}</definedName>
    <definedName name="_____PA3" localSheetId="11" hidden="1">{"'Sheet1'!$L$16"}</definedName>
    <definedName name="_____PA3" hidden="1">{"'Sheet1'!$L$16"}</definedName>
    <definedName name="_____Tru21" localSheetId="11" hidden="1">{"'Sheet1'!$L$16"}</definedName>
    <definedName name="_____Tru21"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8">#REF!</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#REF!</definedName>
    <definedName name="__boi2" localSheetId="8">#REF!</definedName>
    <definedName name="__boi2" localSheetId="11">#REF!</definedName>
    <definedName name="__boi2">#REF!</definedName>
    <definedName name="__CON1" localSheetId="8">#REF!</definedName>
    <definedName name="__CON1" localSheetId="11">#REF!</definedName>
    <definedName name="__CON1">#REF!</definedName>
    <definedName name="__CON2" localSheetId="8">#REF!</definedName>
    <definedName name="__CON2" localSheetId="11">#REF!</definedName>
    <definedName name="__CON2">#REF!</definedName>
    <definedName name="__ddn400" localSheetId="8">#REF!</definedName>
    <definedName name="__ddn400" localSheetId="11">#REF!</definedName>
    <definedName name="__ddn400">#REF!</definedName>
    <definedName name="__ddn600" localSheetId="8">#REF!</definedName>
    <definedName name="__ddn600" localSheetId="11">#REF!</definedName>
    <definedName name="__ddn600">#REF!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8">#REF!</definedName>
    <definedName name="__kha1" localSheetId="11">#REF!</definedName>
    <definedName name="__kha1">#REF!</definedName>
    <definedName name="__lap1" localSheetId="8">#REF!</definedName>
    <definedName name="__lap1" localSheetId="11">#REF!</definedName>
    <definedName name="__lap1">#REF!</definedName>
    <definedName name="__lap2" localSheetId="8">#REF!</definedName>
    <definedName name="__lap2" localSheetId="11">#REF!</definedName>
    <definedName name="__lap2">#REF!</definedName>
    <definedName name="__MAC12" localSheetId="8">#REF!</definedName>
    <definedName name="__MAC12" localSheetId="11">#REF!</definedName>
    <definedName name="__MAC12">#REF!</definedName>
    <definedName name="__MAC46" localSheetId="8">#REF!</definedName>
    <definedName name="__MAC46" localSheetId="11">#REF!</definedName>
    <definedName name="__MAC46">#REF!</definedName>
    <definedName name="__NCL100" localSheetId="8">#REF!</definedName>
    <definedName name="__NCL100" localSheetId="11">#REF!</definedName>
    <definedName name="__NCL100">#REF!</definedName>
    <definedName name="__NCL200" localSheetId="8">#REF!</definedName>
    <definedName name="__NCL200" localSheetId="11">#REF!</definedName>
    <definedName name="__NCL200">#REF!</definedName>
    <definedName name="__NCL250" localSheetId="8">#REF!</definedName>
    <definedName name="__NCL250" localSheetId="11">#REF!</definedName>
    <definedName name="__NCL250">#REF!</definedName>
    <definedName name="__NET2" localSheetId="8">#REF!</definedName>
    <definedName name="__NET2" localSheetId="11">#REF!</definedName>
    <definedName name="__NET2">#REF!</definedName>
    <definedName name="__nin190" localSheetId="8">#REF!</definedName>
    <definedName name="__nin190" localSheetId="11">#REF!</definedName>
    <definedName name="__nin190">#REF!</definedName>
    <definedName name="__PA3" localSheetId="8" hidden="1">{"'Sheet1'!$L$16"}</definedName>
    <definedName name="__PA3" localSheetId="11" hidden="1">{"'Sheet1'!$L$16"}</definedName>
    <definedName name="__PA3" hidden="1">{"'Sheet1'!$L$16"}</definedName>
    <definedName name="__sc1" localSheetId="8">#REF!</definedName>
    <definedName name="__sc1" localSheetId="11">#REF!</definedName>
    <definedName name="__sc1">#REF!</definedName>
    <definedName name="__SC2" localSheetId="8">#REF!</definedName>
    <definedName name="__SC2" localSheetId="11">#REF!</definedName>
    <definedName name="__SC2">#REF!</definedName>
    <definedName name="__sc3" localSheetId="8">#REF!</definedName>
    <definedName name="__sc3" localSheetId="11">#REF!</definedName>
    <definedName name="__sc3">#REF!</definedName>
    <definedName name="__SN3" localSheetId="8">#REF!</definedName>
    <definedName name="__SN3" localSheetId="1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8">#REF!</definedName>
    <definedName name="__TK155" localSheetId="11">#REF!</definedName>
    <definedName name="__TK155">#REF!</definedName>
    <definedName name="__TK422" localSheetId="8">#REF!</definedName>
    <definedName name="__TK422" localSheetId="11">#REF!</definedName>
    <definedName name="__TK422">#REF!</definedName>
    <definedName name="__TL1" localSheetId="8">#REF!</definedName>
    <definedName name="__TL1" localSheetId="11">#REF!</definedName>
    <definedName name="__TL1">#REF!</definedName>
    <definedName name="__TL2" localSheetId="8">#REF!</definedName>
    <definedName name="__TL2" localSheetId="11">#REF!</definedName>
    <definedName name="__TL2">#REF!</definedName>
    <definedName name="__TL3" localSheetId="8">#REF!</definedName>
    <definedName name="__TL3" localSheetId="11">#REF!</definedName>
    <definedName name="__TL3">#REF!</definedName>
    <definedName name="__TLA120" localSheetId="8">#REF!</definedName>
    <definedName name="__TLA120" localSheetId="11">#REF!</definedName>
    <definedName name="__TLA120">#REF!</definedName>
    <definedName name="__TLA35" localSheetId="8">#REF!</definedName>
    <definedName name="__TLA35" localSheetId="11">#REF!</definedName>
    <definedName name="__TLA35">#REF!</definedName>
    <definedName name="__TLA50" localSheetId="8">#REF!</definedName>
    <definedName name="__TLA50" localSheetId="11">#REF!</definedName>
    <definedName name="__TLA50">#REF!</definedName>
    <definedName name="__TLA70" localSheetId="8">#REF!</definedName>
    <definedName name="__TLA70" localSheetId="11">#REF!</definedName>
    <definedName name="__TLA70">#REF!</definedName>
    <definedName name="__TLA95" localSheetId="8">#REF!</definedName>
    <definedName name="__TLA95" localSheetId="11">#REF!</definedName>
    <definedName name="__TLA95">#REF!</definedName>
    <definedName name="__tz593" localSheetId="8">#REF!</definedName>
    <definedName name="__tz593" localSheetId="11">#REF!</definedName>
    <definedName name="__tz593">#REF!</definedName>
    <definedName name="__VL100" localSheetId="8">#REF!</definedName>
    <definedName name="__VL100" localSheetId="11">#REF!</definedName>
    <definedName name="__VL100">#REF!</definedName>
    <definedName name="__VL250" localSheetId="8">#REF!</definedName>
    <definedName name="__VL250" localSheetId="11">#REF!</definedName>
    <definedName name="__VL250">#REF!</definedName>
    <definedName name="_1">#N/A</definedName>
    <definedName name="_1000A01">#N/A</definedName>
    <definedName name="_1BA2500">#REF!</definedName>
    <definedName name="_1BA3250" localSheetId="8">#REF!</definedName>
    <definedName name="_1BA3250" localSheetId="11">#REF!</definedName>
    <definedName name="_1BA3250">#REF!</definedName>
    <definedName name="_1BA400P" localSheetId="8">#REF!</definedName>
    <definedName name="_1BA400P" localSheetId="11">#REF!</definedName>
    <definedName name="_1BA400P">#REF!</definedName>
    <definedName name="_1CAP001" localSheetId="8">#REF!</definedName>
    <definedName name="_1CAP001" localSheetId="11">#REF!</definedName>
    <definedName name="_1CAP001">#REF!</definedName>
    <definedName name="_1DAU002" localSheetId="8">#REF!</definedName>
    <definedName name="_1DAU002" localSheetId="11">#REF!</definedName>
    <definedName name="_1DAU002">#REF!</definedName>
    <definedName name="_1DDAY03" localSheetId="8">#REF!</definedName>
    <definedName name="_1DDAY03" localSheetId="11">#REF!</definedName>
    <definedName name="_1DDAY03">#REF!</definedName>
    <definedName name="_1DDTT01" localSheetId="8">#REF!</definedName>
    <definedName name="_1DDTT01" localSheetId="11">#REF!</definedName>
    <definedName name="_1DDTT01">#REF!</definedName>
    <definedName name="_1FCO101" localSheetId="8">#REF!</definedName>
    <definedName name="_1FCO101" localSheetId="11">#REF!</definedName>
    <definedName name="_1FCO101">#REF!</definedName>
    <definedName name="_1GIA101" localSheetId="8">#REF!</definedName>
    <definedName name="_1GIA101" localSheetId="11">#REF!</definedName>
    <definedName name="_1GIA101">#REF!</definedName>
    <definedName name="_1LA1001" localSheetId="8">#REF!</definedName>
    <definedName name="_1LA1001" localSheetId="11">#REF!</definedName>
    <definedName name="_1LA1001">#REF!</definedName>
    <definedName name="_1MCCBO2" localSheetId="8">#REF!</definedName>
    <definedName name="_1MCCBO2" localSheetId="11">#REF!</definedName>
    <definedName name="_1MCCBO2">#REF!</definedName>
    <definedName name="_1PKCAP1" localSheetId="8">#REF!</definedName>
    <definedName name="_1PKCAP1" localSheetId="11">#REF!</definedName>
    <definedName name="_1PKCAP1">#REF!</definedName>
    <definedName name="_1PKTT01" localSheetId="8">#REF!</definedName>
    <definedName name="_1PKTT01" localSheetId="11">#REF!</definedName>
    <definedName name="_1PKTT01">#REF!</definedName>
    <definedName name="_1TCD101" localSheetId="8">#REF!</definedName>
    <definedName name="_1TCD101" localSheetId="11">#REF!</definedName>
    <definedName name="_1TCD101">#REF!</definedName>
    <definedName name="_1TCD201" localSheetId="8">#REF!</definedName>
    <definedName name="_1TCD201" localSheetId="11">#REF!</definedName>
    <definedName name="_1TCD201">#REF!</definedName>
    <definedName name="_1TD2001" localSheetId="8">#REF!</definedName>
    <definedName name="_1TD2001" localSheetId="11">#REF!</definedName>
    <definedName name="_1TD2001">#REF!</definedName>
    <definedName name="_1TIHT01" localSheetId="8">#REF!</definedName>
    <definedName name="_1TIHT01" localSheetId="11">#REF!</definedName>
    <definedName name="_1TIHT01">#REF!</definedName>
    <definedName name="_1TRU121" localSheetId="8">#REF!</definedName>
    <definedName name="_1TRU121" localSheetId="11">#REF!</definedName>
    <definedName name="_1TRU121">#REF!</definedName>
    <definedName name="_2">#N/A</definedName>
    <definedName name="_2DAL201">#REF!</definedName>
    <definedName name="_3BLXMD" localSheetId="8">#REF!</definedName>
    <definedName name="_3BLXMD" localSheetId="11">#REF!</definedName>
    <definedName name="_3BLXMD">#REF!</definedName>
    <definedName name="_3TU0609" localSheetId="8">#REF!</definedName>
    <definedName name="_3TU0609" localSheetId="11">#REF!</definedName>
    <definedName name="_3TU0609">#REF!</definedName>
    <definedName name="_40x4">5100</definedName>
    <definedName name="_4CNT240" localSheetId="8">#REF!</definedName>
    <definedName name="_4CNT240" localSheetId="11">#REF!</definedName>
    <definedName name="_4CNT240">#REF!</definedName>
    <definedName name="_4CTL240" localSheetId="8">#REF!</definedName>
    <definedName name="_4CTL240" localSheetId="11">#REF!</definedName>
    <definedName name="_4CTL240">#REF!</definedName>
    <definedName name="_4FCO100" localSheetId="8">#REF!</definedName>
    <definedName name="_4FCO100" localSheetId="11">#REF!</definedName>
    <definedName name="_4FCO100">#REF!</definedName>
    <definedName name="_4HDCTT4" localSheetId="8">#REF!</definedName>
    <definedName name="_4HDCTT4" localSheetId="11">#REF!</definedName>
    <definedName name="_4HDCTT4">#REF!</definedName>
    <definedName name="_4HNCTT4" localSheetId="8">#REF!</definedName>
    <definedName name="_4HNCTT4" localSheetId="11">#REF!</definedName>
    <definedName name="_4HNCTT4">#REF!</definedName>
    <definedName name="_4LBCO01" localSheetId="8">#REF!</definedName>
    <definedName name="_4LBCO01" localSheetId="11">#REF!</definedName>
    <definedName name="_4LBCO01">#REF!</definedName>
    <definedName name="_A4" localSheetId="11" hidden="1">{"'Sheet1'!$L$16"}</definedName>
    <definedName name="_A4" hidden="1">{"'Sheet1'!$L$16"}</definedName>
    <definedName name="_bac3">12413</definedName>
    <definedName name="_bac4">13529</definedName>
    <definedName name="_bac5">15483</definedName>
    <definedName name="_boi2">#REF!</definedName>
    <definedName name="_Builtin155" hidden="1">#N/A</definedName>
    <definedName name="_C_Lphi_4ab" localSheetId="8">#REF!</definedName>
    <definedName name="_C_Lphi_4ab" localSheetId="11">#REF!</definedName>
    <definedName name="_C_Lphi_4ab">#REF!</definedName>
    <definedName name="_CON1" localSheetId="8">#REF!</definedName>
    <definedName name="_CON1" localSheetId="11">#REF!</definedName>
    <definedName name="_CON1">#REF!</definedName>
    <definedName name="_CON2" localSheetId="8">#REF!</definedName>
    <definedName name="_CON2" localSheetId="11">#REF!</definedName>
    <definedName name="_CON2">#REF!</definedName>
    <definedName name="_CPhi_Bhiem" localSheetId="8">#REF!</definedName>
    <definedName name="_CPhi_Bhiem" localSheetId="11">#REF!</definedName>
    <definedName name="_CPhi_Bhiem">#REF!</definedName>
    <definedName name="_CPhi_BQLDA" localSheetId="8">#REF!</definedName>
    <definedName name="_CPhi_BQLDA" localSheetId="11">#REF!</definedName>
    <definedName name="_CPhi_BQLDA">#REF!</definedName>
    <definedName name="_CPhi_DBaoGT" localSheetId="8">#REF!</definedName>
    <definedName name="_CPhi_DBaoGT" localSheetId="11">#REF!</definedName>
    <definedName name="_CPhi_DBaoGT">#REF!</definedName>
    <definedName name="_CPhi_Kdinh" localSheetId="8">#REF!</definedName>
    <definedName name="_CPhi_Kdinh" localSheetId="11">#REF!</definedName>
    <definedName name="_CPhi_Kdinh">#REF!</definedName>
    <definedName name="_CPhi_Nthu_KThanh" localSheetId="8">#REF!</definedName>
    <definedName name="_CPhi_Nthu_KThanh" localSheetId="11">#REF!</definedName>
    <definedName name="_CPhi_Nthu_KThanh">#REF!</definedName>
    <definedName name="_CPhi_QToan" localSheetId="8">#REF!</definedName>
    <definedName name="_CPhi_QToan" localSheetId="11">#REF!</definedName>
    <definedName name="_CPhi_QToan">#REF!</definedName>
    <definedName name="_CPhiTKe_13" localSheetId="8">#REF!</definedName>
    <definedName name="_CPhiTKe_13" localSheetId="11">#REF!</definedName>
    <definedName name="_CPhiTKe_13">#REF!</definedName>
    <definedName name="_ddn400" localSheetId="8">#REF!</definedName>
    <definedName name="_ddn400" localSheetId="11">#REF!</definedName>
    <definedName name="_ddn400">#REF!</definedName>
    <definedName name="_ddn600" localSheetId="8">#REF!</definedName>
    <definedName name="_ddn600" localSheetId="11">#REF!</definedName>
    <definedName name="_ddn600">#REF!</definedName>
    <definedName name="_xlnm._FilterDatabase" hidden="1">#REF!</definedName>
    <definedName name="_h10" localSheetId="8" hidden="1">{#N/A,#N/A,FALSE,"Chi tiÆt"}</definedName>
    <definedName name="_h10" localSheetId="11" hidden="1">{#N/A,#N/A,FALSE,"Chi tiÆt"}</definedName>
    <definedName name="_h10" hidden="1">{#N/A,#N/A,FALSE,"Chi tiÆt"}</definedName>
    <definedName name="_h2" localSheetId="8" hidden="1">{"'Sheet1'!$L$16"}</definedName>
    <definedName name="_h2" localSheetId="11" hidden="1">{"'Sheet1'!$L$16"}</definedName>
    <definedName name="_h2" hidden="1">{"'Sheet1'!$L$16"}</definedName>
    <definedName name="_h3" localSheetId="8" hidden="1">{"'Sheet1'!$L$16"}</definedName>
    <definedName name="_h3" localSheetId="11" hidden="1">{"'Sheet1'!$L$16"}</definedName>
    <definedName name="_h3" hidden="1">{"'Sheet1'!$L$16"}</definedName>
    <definedName name="_h5" localSheetId="8" hidden="1">{"'Sheet1'!$L$16"}</definedName>
    <definedName name="_h5" localSheetId="11" hidden="1">{"'Sheet1'!$L$16"}</definedName>
    <definedName name="_h5" hidden="1">{"'Sheet1'!$L$16"}</definedName>
    <definedName name="_h6" localSheetId="8" hidden="1">{"'Sheet1'!$L$16"}</definedName>
    <definedName name="_h6" localSheetId="11" hidden="1">{"'Sheet1'!$L$16"}</definedName>
    <definedName name="_h6" hidden="1">{"'Sheet1'!$L$16"}</definedName>
    <definedName name="_h7" localSheetId="8" hidden="1">{"'Sheet1'!$L$16"}</definedName>
    <definedName name="_h7" localSheetId="11" hidden="1">{"'Sheet1'!$L$16"}</definedName>
    <definedName name="_h7" hidden="1">{"'Sheet1'!$L$16"}</definedName>
    <definedName name="_h8" localSheetId="8" hidden="1">{"'Sheet1'!$L$16"}</definedName>
    <definedName name="_h8" localSheetId="11" hidden="1">{"'Sheet1'!$L$16"}</definedName>
    <definedName name="_h8" hidden="1">{"'Sheet1'!$L$16"}</definedName>
    <definedName name="_h9" localSheetId="8" hidden="1">{"'Sheet1'!$L$16"}</definedName>
    <definedName name="_h9" localSheetId="11" hidden="1">{"'Sheet1'!$L$16"}</definedName>
    <definedName name="_h9" hidden="1">{"'Sheet1'!$L$16"}</definedName>
    <definedName name="_hsm2">1.1289</definedName>
    <definedName name="_hso2" localSheetId="8">#REF!</definedName>
    <definedName name="_hso2" localSheetId="11">#REF!</definedName>
    <definedName name="_hso2">#REF!</definedName>
    <definedName name="_isc1">0.035</definedName>
    <definedName name="_isc2">0.02</definedName>
    <definedName name="_isc3">0.054</definedName>
    <definedName name="_Key1" localSheetId="8" hidden="1">#REF!</definedName>
    <definedName name="_Key1" localSheetId="11" hidden="1">#REF!</definedName>
    <definedName name="_Key1" hidden="1">#REF!</definedName>
    <definedName name="_Key2" localSheetId="8" hidden="1">#REF!</definedName>
    <definedName name="_Key2" localSheetId="11" hidden="1">#REF!</definedName>
    <definedName name="_Key2" hidden="1">#REF!</definedName>
    <definedName name="_kha1" localSheetId="8">#REF!</definedName>
    <definedName name="_kha1" localSheetId="11">#REF!</definedName>
    <definedName name="_kha1">#REF!</definedName>
    <definedName name="_L1234" localSheetId="11" hidden="1">{"'Sheet1'!$L$16"}</definedName>
    <definedName name="_L1234" hidden="1">{"'Sheet1'!$L$16"}</definedName>
    <definedName name="_Lan1" localSheetId="11" hidden="1">{"'Sheet1'!$L$16"}</definedName>
    <definedName name="_Lan1" hidden="1">{"'Sheet1'!$L$16"}</definedName>
    <definedName name="_LAN3" localSheetId="11" hidden="1">{"'Sheet1'!$L$16"}</definedName>
    <definedName name="_LAN3" hidden="1">{"'Sheet1'!$L$16"}</definedName>
    <definedName name="_lap1" localSheetId="8">#REF!</definedName>
    <definedName name="_lap1" localSheetId="11">#REF!</definedName>
    <definedName name="_lap1">#REF!</definedName>
    <definedName name="_lap2" localSheetId="8">#REF!</definedName>
    <definedName name="_lap2" localSheetId="11">#REF!</definedName>
    <definedName name="_lap2">#REF!</definedName>
    <definedName name="_MAC12" localSheetId="8">#REF!</definedName>
    <definedName name="_MAC12" localSheetId="11">#REF!</definedName>
    <definedName name="_MAC12">#REF!</definedName>
    <definedName name="_MAC46" localSheetId="8">#REF!</definedName>
    <definedName name="_MAC46" localSheetId="11">#REF!</definedName>
    <definedName name="_MAC46">#REF!</definedName>
    <definedName name="_NCL100" localSheetId="8">#REF!</definedName>
    <definedName name="_NCL100" localSheetId="11">#REF!</definedName>
    <definedName name="_NCL100">#REF!</definedName>
    <definedName name="_NCL200" localSheetId="8">#REF!</definedName>
    <definedName name="_NCL200" localSheetId="11">#REF!</definedName>
    <definedName name="_NCL200">#REF!</definedName>
    <definedName name="_NCL250" localSheetId="8">#REF!</definedName>
    <definedName name="_NCL250" localSheetId="11">#REF!</definedName>
    <definedName name="_NCL250">#REF!</definedName>
    <definedName name="_NET2" localSheetId="8">#REF!</definedName>
    <definedName name="_NET2" localSheetId="11">#REF!</definedName>
    <definedName name="_NET2">#REF!</definedName>
    <definedName name="_nin190" localSheetId="8">#REF!</definedName>
    <definedName name="_nin190" localSheetId="11">#REF!</definedName>
    <definedName name="_nin190">#REF!</definedName>
    <definedName name="_Order1" hidden="1">255</definedName>
    <definedName name="_Order2" hidden="1">255</definedName>
    <definedName name="_QLO7" hidden="1">#N/A</definedName>
    <definedName name="_SC2">#REF!</definedName>
    <definedName name="_sc3" localSheetId="8">#REF!</definedName>
    <definedName name="_sc3" localSheetId="11">#REF!</definedName>
    <definedName name="_sc3">#REF!</definedName>
    <definedName name="_SN3" localSheetId="8">#REF!</definedName>
    <definedName name="_SN3" localSheetId="11">#REF!</definedName>
    <definedName name="_SN3">#REF!</definedName>
    <definedName name="_SOC10">0.3456</definedName>
    <definedName name="_SOC8">0.2827</definedName>
    <definedName name="_Sortmoi" hidden="1">#N/A</definedName>
    <definedName name="_Sta1">531.877</definedName>
    <definedName name="_Sta2">561.952</definedName>
    <definedName name="_Sta3">712.202</definedName>
    <definedName name="_Sta4">762.202</definedName>
    <definedName name="_TK422">#REF!</definedName>
    <definedName name="_TL1" localSheetId="8">#REF!</definedName>
    <definedName name="_TL1" localSheetId="11">#REF!</definedName>
    <definedName name="_TL1">#REF!</definedName>
    <definedName name="_TL2" localSheetId="8">#REF!</definedName>
    <definedName name="_TL2" localSheetId="11">#REF!</definedName>
    <definedName name="_TL2">#REF!</definedName>
    <definedName name="_TL3" localSheetId="8">#REF!</definedName>
    <definedName name="_TL3" localSheetId="11">#REF!</definedName>
    <definedName name="_TL3">#REF!</definedName>
    <definedName name="_TLA120" localSheetId="8">#REF!</definedName>
    <definedName name="_TLA120" localSheetId="11">#REF!</definedName>
    <definedName name="_TLA120">#REF!</definedName>
    <definedName name="_TLA35" localSheetId="8">#REF!</definedName>
    <definedName name="_TLA35" localSheetId="11">#REF!</definedName>
    <definedName name="_TLA35">#REF!</definedName>
    <definedName name="_TLA50" localSheetId="8">#REF!</definedName>
    <definedName name="_TLA50" localSheetId="11">#REF!</definedName>
    <definedName name="_TLA50">#REF!</definedName>
    <definedName name="_TLA70" localSheetId="8">#REF!</definedName>
    <definedName name="_TLA70" localSheetId="11">#REF!</definedName>
    <definedName name="_TLA70">#REF!</definedName>
    <definedName name="_TLA95" localSheetId="8">#REF!</definedName>
    <definedName name="_TLA95" localSheetId="11">#REF!</definedName>
    <definedName name="_TLA95">#REF!</definedName>
    <definedName name="_tq2" localSheetId="8">#REF!</definedName>
    <definedName name="_tq2" localSheetId="11">#REF!</definedName>
    <definedName name="_tq2">#REF!</definedName>
    <definedName name="_tz593" localSheetId="8">#REF!</definedName>
    <definedName name="_tz593" localSheetId="11">#REF!</definedName>
    <definedName name="_tz593">#REF!</definedName>
    <definedName name="_VL100" localSheetId="8">#REF!</definedName>
    <definedName name="_VL100" localSheetId="11">#REF!</definedName>
    <definedName name="_VL100">#REF!</definedName>
    <definedName name="_VL250" localSheetId="8">#REF!</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8">#REF!</definedName>
    <definedName name="a1.1" localSheetId="11">#REF!</definedName>
    <definedName name="a1.1">#REF!</definedName>
    <definedName name="A120_" localSheetId="8">#REF!</definedName>
    <definedName name="A120_" localSheetId="11">#REF!</definedName>
    <definedName name="A120_">#REF!</definedName>
    <definedName name="a1moi" localSheetId="11" hidden="1">{"'Sheet1'!$L$16"}</definedName>
    <definedName name="a1moi" hidden="1">{"'Sheet1'!$L$16"}</definedName>
    <definedName name="a277Print_Titles" localSheetId="8">#REF!</definedName>
    <definedName name="a277Print_Titles" localSheetId="11">#REF!</definedName>
    <definedName name="a277Print_Titles">#REF!</definedName>
    <definedName name="A35_" localSheetId="8">#REF!</definedName>
    <definedName name="A35_" localSheetId="11">#REF!</definedName>
    <definedName name="A35_">#REF!</definedName>
    <definedName name="A50_" localSheetId="8">#REF!</definedName>
    <definedName name="A50_" localSheetId="11">#REF!</definedName>
    <definedName name="A50_">#REF!</definedName>
    <definedName name="A70_" localSheetId="8">#REF!</definedName>
    <definedName name="A70_" localSheetId="11">#REF!</definedName>
    <definedName name="A70_">#REF!</definedName>
    <definedName name="A95_" localSheetId="8">#REF!</definedName>
    <definedName name="A95_" localSheetId="11">#REF!</definedName>
    <definedName name="A95_">#REF!</definedName>
    <definedName name="AB">#REF!</definedName>
    <definedName name="AC120_" localSheetId="8">#REF!</definedName>
    <definedName name="AC120_" localSheetId="11">#REF!</definedName>
    <definedName name="AC120_">#REF!</definedName>
    <definedName name="AC35_" localSheetId="8">#REF!</definedName>
    <definedName name="AC35_" localSheetId="11">#REF!</definedName>
    <definedName name="AC35_">#REF!</definedName>
    <definedName name="AC50_" localSheetId="8">#REF!</definedName>
    <definedName name="AC50_" localSheetId="11">#REF!</definedName>
    <definedName name="AC50_">#REF!</definedName>
    <definedName name="AC70_" localSheetId="8">#REF!</definedName>
    <definedName name="AC70_" localSheetId="11">#REF!</definedName>
    <definedName name="AC70_">#REF!</definedName>
    <definedName name="AC95_" localSheetId="8">#REF!</definedName>
    <definedName name="AC95_" localSheetId="11">#REF!</definedName>
    <definedName name="AC95_">#REF!</definedName>
    <definedName name="ACCCC" localSheetId="8">#REF!</definedName>
    <definedName name="ACCCC" localSheetId="11">#REF!</definedName>
    <definedName name="ACCCC">#REF!</definedName>
    <definedName name="AccessDatabase" hidden="1">"C:\My Documents\LeBinh\Xls\VP Cong ty\FORM.mdb"</definedName>
    <definedName name="ALPIN">#N/A</definedName>
    <definedName name="ALPJYOU">#N/A</definedName>
    <definedName name="ALPTOI">#N/A</definedName>
    <definedName name="anscount" hidden="1">3</definedName>
    <definedName name="B.nuamat">7.25</definedName>
    <definedName name="bac3.5">12971</definedName>
    <definedName name="bac3.7">13180</definedName>
    <definedName name="bac4.5">14925</definedName>
    <definedName name="bbtc">#REF!</definedName>
    <definedName name="bdd">1.5</definedName>
    <definedName name="bé_x_y_dùng">#REF!</definedName>
    <definedName name="Bm">3.5</definedName>
    <definedName name="Bn">6.5</definedName>
    <definedName name="BQP">'[1]BANCO (3)'!$N$124</definedName>
    <definedName name="BTRAM" localSheetId="8">#REF!</definedName>
    <definedName name="BTRAM" localSheetId="11">#REF!</definedName>
    <definedName name="BTRAM">#REF!</definedName>
    <definedName name="Bulongma">8700</definedName>
    <definedName name="C.doc1">540</definedName>
    <definedName name="C.doc2">740</definedName>
    <definedName name="c_n">#REF!</definedName>
    <definedName name="CACAU">298161</definedName>
    <definedName name="CATIN">#N/A</definedName>
    <definedName name="CATJYOU">#N/A</definedName>
    <definedName name="CATREC">#N/A</definedName>
    <definedName name="CATSYU">#N/A</definedName>
    <definedName name="CCS" localSheetId="8">#REF!</definedName>
    <definedName name="CCS" localSheetId="11">#REF!</definedName>
    <definedName name="CCS">#REF!</definedName>
    <definedName name="CDTK_tim">31.77</definedName>
    <definedName name="cfk">#REF!</definedName>
    <definedName name="chi_tiÕt_vËt_liÖu___nh_n_c_ng___m_y_thi_c_ng" localSheetId="8">#REF!</definedName>
    <definedName name="chi_tiÕt_vËt_liÖu___nh_n_c_ng___m_y_thi_c_ng" localSheetId="11">#REF!</definedName>
    <definedName name="chi_tiÕt_vËt_liÖu___nh_n_c_ng___m_y_thi_c_ng">#REF!</definedName>
    <definedName name="chung">66</definedName>
    <definedName name="chungloainhapthan" localSheetId="8">#REF!</definedName>
    <definedName name="chungloainhapthan" localSheetId="11">#REF!</definedName>
    <definedName name="chungloainhapthan">#REF!</definedName>
    <definedName name="chungloaiXNT" localSheetId="8">#REF!</definedName>
    <definedName name="chungloaiXNT" localSheetId="11">#REF!</definedName>
    <definedName name="chungloaiXNT">#REF!</definedName>
    <definedName name="chungloaixuatthan" localSheetId="8">#REF!</definedName>
    <definedName name="chungloaixuatthan" localSheetId="11">#REF!</definedName>
    <definedName name="chungloaixuatthan">#REF!</definedName>
    <definedName name="chuong_phuluc_35_name" localSheetId="5">'38'!$A$3</definedName>
    <definedName name="CLVC3">0.1</definedName>
    <definedName name="CLVCTB">#REF!</definedName>
    <definedName name="CLVL" localSheetId="8">#REF!</definedName>
    <definedName name="CLVL" localSheetId="11">#REF!</definedName>
    <definedName name="CLVL">#REF!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öï_ly_vaän_chuyeãn" localSheetId="8">#REF!</definedName>
    <definedName name="Cöï_ly_vaän_chuyeãn" localSheetId="11">#REF!</definedName>
    <definedName name="Cöï_ly_vaän_chuyeãn">#REF!</definedName>
    <definedName name="CÖÏ_LY_VAÄN_CHUYEÅN" localSheetId="8">#REF!</definedName>
    <definedName name="CÖÏ_LY_VAÄN_CHUYEÅN" localSheetId="11">#REF!</definedName>
    <definedName name="CÖÏ_LY_VAÄN_CHUYEÅN">#REF!</definedName>
    <definedName name="COMMON" localSheetId="8">#REF!</definedName>
    <definedName name="COMMON" localSheetId="11">#REF!</definedName>
    <definedName name="COMMON">#REF!</definedName>
    <definedName name="CON_EQP_COS" localSheetId="8">#REF!</definedName>
    <definedName name="CON_EQP_COS" localSheetId="11">#REF!</definedName>
    <definedName name="CON_EQP_COS">#REF!</definedName>
    <definedName name="CON_EQP_COST" localSheetId="8">#REF!</definedName>
    <definedName name="CON_EQP_COST" localSheetId="11">#REF!</definedName>
    <definedName name="CON_EQP_COST">#REF!</definedName>
    <definedName name="Cong_HM_DTCT" localSheetId="8">#REF!</definedName>
    <definedName name="Cong_HM_DTCT" localSheetId="11">#REF!</definedName>
    <definedName name="Cong_HM_DTCT">#REF!</definedName>
    <definedName name="Cong_M_DTCT" localSheetId="8">#REF!</definedName>
    <definedName name="Cong_M_DTCT" localSheetId="11">#REF!</definedName>
    <definedName name="Cong_M_DTCT">#REF!</definedName>
    <definedName name="Cong_NC_DTCT" localSheetId="8">#REF!</definedName>
    <definedName name="Cong_NC_DTCT" localSheetId="11">#REF!</definedName>
    <definedName name="Cong_NC_DTCT">#REF!</definedName>
    <definedName name="Cong_VL_DTCT" localSheetId="8">#REF!</definedName>
    <definedName name="Cong_VL_DTCT" localSheetId="11">#REF!</definedName>
    <definedName name="Cong_VL_DTCT">#REF!</definedName>
    <definedName name="Cotsatma">9726</definedName>
    <definedName name="Cotthepma">9726</definedName>
    <definedName name="CPVC100">#REF!</definedName>
    <definedName name="CRD" localSheetId="8">#REF!</definedName>
    <definedName name="CRD" localSheetId="11">#REF!</definedName>
    <definedName name="CRD">#REF!</definedName>
    <definedName name="CS">#REF!</definedName>
    <definedName name="csddg1p">#REF!</definedName>
    <definedName name="csddt1p" localSheetId="8">#REF!</definedName>
    <definedName name="csddt1p" localSheetId="11">#REF!</definedName>
    <definedName name="csddt1p">#REF!</definedName>
    <definedName name="csht3p" localSheetId="8">#REF!</definedName>
    <definedName name="csht3p" localSheetId="11">#REF!</definedName>
    <definedName name="csht3p">#REF!</definedName>
    <definedName name="CT_50" localSheetId="8">#REF!</definedName>
    <definedName name="CT_50" localSheetId="11">#REF!</definedName>
    <definedName name="CT_50">#REF!</definedName>
    <definedName name="CT_MCX" localSheetId="8">#REF!</definedName>
    <definedName name="CT_MCX" localSheetId="11">#REF!</definedName>
    <definedName name="CT_MCX">#REF!</definedName>
    <definedName name="CTY_TNHH_SX_TM__NHÖ_QUYEÀN">#N/A</definedName>
    <definedName name="cu_ly">#REF!</definedName>
    <definedName name="CuLy" localSheetId="8">#REF!</definedName>
    <definedName name="CuLy" localSheetId="11">#REF!</definedName>
    <definedName name="CuLy">#REF!</definedName>
    <definedName name="CuLy_Q" localSheetId="8">#REF!</definedName>
    <definedName name="CuLy_Q" localSheetId="11">#REF!</definedName>
    <definedName name="CuLy_Q">#REF!</definedName>
    <definedName name="cuoc_vc" localSheetId="8">#REF!</definedName>
    <definedName name="cuoc_vc" localSheetId="11">#REF!</definedName>
    <definedName name="cuoc_vc">#REF!</definedName>
    <definedName name="CuocVC" localSheetId="8">#REF!</definedName>
    <definedName name="CuocVC" localSheetId="11">#REF!</definedName>
    <definedName name="CuocVC">#REF!</definedName>
    <definedName name="CURRENCY" localSheetId="8">#REF!</definedName>
    <definedName name="CURRENCY" localSheetId="11">#REF!</definedName>
    <definedName name="CURRENCY">#REF!</definedName>
    <definedName name="CVC_Q" localSheetId="8">#REF!</definedName>
    <definedName name="CVC_Q" localSheetId="11">#REF!</definedName>
    <definedName name="CVC_Q">#REF!</definedName>
    <definedName name="cx" localSheetId="8">#REF!</definedName>
    <definedName name="cx" localSheetId="11">#REF!</definedName>
    <definedName name="cx">#REF!</definedName>
    <definedName name="d_" localSheetId="8">#REF!</definedName>
    <definedName name="d_" localSheetId="11">#REF!</definedName>
    <definedName name="d_">#REF!</definedName>
    <definedName name="D_7101A_B" localSheetId="8">#REF!</definedName>
    <definedName name="D_7101A_B" localSheetId="11">#REF!</definedName>
    <definedName name="D_7101A_B">#REF!</definedName>
    <definedName name="D_n" localSheetId="8">#REF!</definedName>
    <definedName name="D_n" localSheetId="11">#REF!</definedName>
    <definedName name="D_n">#REF!</definedName>
    <definedName name="da" localSheetId="8">#REF!</definedName>
    <definedName name="da" localSheetId="11">#REF!</definedName>
    <definedName name="da">#REF!</definedName>
    <definedName name="dam_24" localSheetId="8">#REF!</definedName>
    <definedName name="dam_24" localSheetId="11">#REF!</definedName>
    <definedName name="dam_24">#REF!</definedName>
    <definedName name="DamNgang" localSheetId="8">#REF!</definedName>
    <definedName name="DamNgang" localSheetId="11">#REF!</definedName>
    <definedName name="DamNgang">#REF!</definedName>
    <definedName name="danhmuc" localSheetId="8">#REF!</definedName>
    <definedName name="danhmuc" localSheetId="11">#REF!</definedName>
    <definedName name="danhmuc">#REF!</definedName>
    <definedName name="danhmucN" localSheetId="8">#REF!</definedName>
    <definedName name="danhmucN" localSheetId="11">#REF!</definedName>
    <definedName name="danhmucN">#REF!</definedName>
    <definedName name="data" localSheetId="8">#REF!</definedName>
    <definedName name="data" localSheetId="11">#REF!</definedName>
    <definedName name="data">#REF!</definedName>
    <definedName name="DATA_DATA2_List" localSheetId="8">#REF!</definedName>
    <definedName name="DATA_DATA2_List" localSheetId="11">#REF!</definedName>
    <definedName name="DATA_DATA2_List">#REF!</definedName>
    <definedName name="data1" localSheetId="8">#REF!</definedName>
    <definedName name="data1" localSheetId="11">#REF!</definedName>
    <definedName name="data1">#REF!</definedName>
    <definedName name="Data11" localSheetId="8">#REF!</definedName>
    <definedName name="Data11" localSheetId="11">#REF!</definedName>
    <definedName name="Data11">#REF!</definedName>
    <definedName name="Data41" localSheetId="8">#REF!</definedName>
    <definedName name="Data41" localSheetId="11">#REF!</definedName>
    <definedName name="Data41">#REF!</definedName>
    <definedName name="data5" localSheetId="8">#REF!</definedName>
    <definedName name="data5" localSheetId="11">#REF!</definedName>
    <definedName name="data5">#REF!</definedName>
    <definedName name="data6" localSheetId="8">#REF!</definedName>
    <definedName name="data6" localSheetId="11">#REF!</definedName>
    <definedName name="data6">#REF!</definedName>
    <definedName name="data7" localSheetId="8">#REF!</definedName>
    <definedName name="data7" localSheetId="11">#REF!</definedName>
    <definedName name="data7">#REF!</definedName>
    <definedName name="data8" localSheetId="8">#REF!</definedName>
    <definedName name="data8" localSheetId="11">#REF!</definedName>
    <definedName name="data8">#REF!</definedName>
    <definedName name="_xlnm.Database" localSheetId="8">#REF!</definedName>
    <definedName name="_xlnm.Database" localSheetId="11">#REF!</definedName>
    <definedName name="_xlnm.Database">#REF!</definedName>
    <definedName name="DataFilter_7">#N/A</definedName>
    <definedName name="DataSort_7">#N/A</definedName>
    <definedName name="DCL_22">12117600</definedName>
    <definedName name="DCL_35">25490000</definedName>
    <definedName name="dddem">0.1</definedName>
    <definedName name="DEMI1">#N/A</definedName>
    <definedName name="DEMI2">#N/A</definedName>
    <definedName name="den_bu">#REF!</definedName>
    <definedName name="df" localSheetId="8">#REF!</definedName>
    <definedName name="df" localSheetId="11">#REF!</definedName>
    <definedName name="df">#REF!</definedName>
    <definedName name="dg" localSheetId="8">#REF!</definedName>
    <definedName name="dg" localSheetId="11">#REF!</definedName>
    <definedName name="dg">#REF!</definedName>
    <definedName name="dg_5cau" localSheetId="8">#REF!</definedName>
    <definedName name="dg_5cau" localSheetId="11">#REF!</definedName>
    <definedName name="dg_5cau">#REF!</definedName>
    <definedName name="DG_M_C_X" localSheetId="8">#REF!</definedName>
    <definedName name="DG_M_C_X" localSheetId="11">#REF!</definedName>
    <definedName name="DG_M_C_X">#REF!</definedName>
    <definedName name="dgc" localSheetId="8">#REF!</definedName>
    <definedName name="dgc" localSheetId="11">#REF!</definedName>
    <definedName name="dgc">#REF!</definedName>
    <definedName name="DGCT_T.Quy_P.Thuy_Q" localSheetId="8">#REF!</definedName>
    <definedName name="DGCT_T.Quy_P.Thuy_Q" localSheetId="11">#REF!</definedName>
    <definedName name="DGCT_T.Quy_P.Thuy_Q">#REF!</definedName>
    <definedName name="DGCT_TRAUQUYPHUTHUY_HN" localSheetId="8">#REF!</definedName>
    <definedName name="DGCT_TRAUQUYPHUTHUY_HN" localSheetId="11">#REF!</definedName>
    <definedName name="DGCT_TRAUQUYPHUTHUY_HN">#REF!</definedName>
    <definedName name="dgd" localSheetId="8">#REF!</definedName>
    <definedName name="dgd" localSheetId="11">#REF!</definedName>
    <definedName name="dgd">#REF!</definedName>
    <definedName name="DGIA" localSheetId="8">#REF!</definedName>
    <definedName name="DGIA" localSheetId="11">#REF!</definedName>
    <definedName name="DGIA">#REF!</definedName>
    <definedName name="DGIA2" localSheetId="8">#REF!</definedName>
    <definedName name="DGIA2" localSheetId="11">#REF!</definedName>
    <definedName name="DGIA2">#REF!</definedName>
    <definedName name="DGTH" localSheetId="8">#REF!</definedName>
    <definedName name="DGTH" localSheetId="11">#REF!</definedName>
    <definedName name="DGTH">#REF!</definedName>
    <definedName name="dgvl" localSheetId="8">#REF!</definedName>
    <definedName name="dgvl" localSheetId="11">#REF!</definedName>
    <definedName name="dgvl">#REF!</definedName>
    <definedName name="dien" localSheetId="8">#REF!</definedName>
    <definedName name="dien" localSheetId="11">#REF!</definedName>
    <definedName name="dien">#REF!</definedName>
    <definedName name="docdoc">0.03125</definedName>
    <definedName name="dotcong">1</definedName>
    <definedName name="dry..">#REF!</definedName>
    <definedName name="ds1pnc" localSheetId="8">#REF!</definedName>
    <definedName name="ds1pnc" localSheetId="11">#REF!</definedName>
    <definedName name="ds1pnc">#REF!</definedName>
    <definedName name="ds1pvl" localSheetId="8">#REF!</definedName>
    <definedName name="ds1pvl" localSheetId="11">#REF!</definedName>
    <definedName name="ds1pvl">#REF!</definedName>
    <definedName name="ds3pnc" localSheetId="8">#REF!</definedName>
    <definedName name="ds3pnc" localSheetId="11">#REF!</definedName>
    <definedName name="ds3pnc">#REF!</definedName>
    <definedName name="ds3pvl" localSheetId="8">#REF!</definedName>
    <definedName name="ds3pvl" localSheetId="11">#REF!</definedName>
    <definedName name="ds3pvl">#REF!</definedName>
    <definedName name="DSTD_Clear" localSheetId="8">'41'!DSTD_Clear</definedName>
    <definedName name="DSTD_Clear" localSheetId="11">'44'!DSTD_Clear</definedName>
    <definedName name="DSTD_Clear">[0]!DSTD_Clear</definedName>
    <definedName name="dung1">#REF!</definedName>
    <definedName name="DuphongBCT">'[1]BANCO (3)'!$K$128</definedName>
    <definedName name="DuphongBNG">'[1]BANCO (3)'!$K$126</definedName>
    <definedName name="DuphongBQP">'[1]BANCO (3)'!$K$125</definedName>
    <definedName name="DuphongVKS">'[2]BANCO (2)'!$F$123</definedName>
    <definedName name="E.chandoc">8.875</definedName>
    <definedName name="E.PC">10.438</definedName>
    <definedName name="E.PVI">12</definedName>
    <definedName name="EXC">#REF!</definedName>
    <definedName name="EXCH" localSheetId="8">#REF!</definedName>
    <definedName name="EXCH" localSheetId="11">#REF!</definedName>
    <definedName name="EXCH">#REF!</definedName>
    <definedName name="_xlnm.Extract" localSheetId="8">#REF!</definedName>
    <definedName name="_xlnm.Extract" localSheetId="11">#REF!</definedName>
    <definedName name="_xlnm.Extract">#REF!</definedName>
    <definedName name="f82E46" localSheetId="8">#REF!</definedName>
    <definedName name="f82E46" localSheetId="11">#REF!</definedName>
    <definedName name="f82E46">#REF!</definedName>
    <definedName name="f92F56" localSheetId="8">#REF!</definedName>
    <definedName name="f92F56" localSheetId="11">#REF!</definedName>
    <definedName name="f92F56">#REF!</definedName>
    <definedName name="FACTOR" localSheetId="8">#REF!</definedName>
    <definedName name="FACTOR" localSheetId="11">#REF!</definedName>
    <definedName name="FACTOR">#REF!</definedName>
    <definedName name="Fax" localSheetId="8">#REF!</definedName>
    <definedName name="Fax" localSheetId="11">#REF!</definedName>
    <definedName name="Fax">#REF!</definedName>
    <definedName name="Fay" localSheetId="8">#REF!</definedName>
    <definedName name="Fay" localSheetId="11">#REF!</definedName>
    <definedName name="Fay">#REF!</definedName>
    <definedName name="fc" localSheetId="8">#REF!</definedName>
    <definedName name="fc" localSheetId="11">#REF!</definedName>
    <definedName name="fc">#REF!</definedName>
    <definedName name="fc_" localSheetId="8">#REF!</definedName>
    <definedName name="fc_" localSheetId="11">#REF!</definedName>
    <definedName name="fc_">#REF!</definedName>
    <definedName name="FC5_total" localSheetId="8">#REF!</definedName>
    <definedName name="FC5_total" localSheetId="11">#REF!</definedName>
    <definedName name="FC5_total">#REF!</definedName>
    <definedName name="FC6_total" localSheetId="8">#REF!</definedName>
    <definedName name="FC6_total" localSheetId="11">#REF!</definedName>
    <definedName name="FC6_total">#REF!</definedName>
    <definedName name="Fdaymong" localSheetId="8">#REF!</definedName>
    <definedName name="Fdaymong" localSheetId="11">#REF!</definedName>
    <definedName name="Fdaymong">#REF!</definedName>
    <definedName name="Fg" localSheetId="8">#REF!</definedName>
    <definedName name="Fg" localSheetId="11">#REF!</definedName>
    <definedName name="Fg">#REF!</definedName>
    <definedName name="FI_12">4820</definedName>
    <definedName name="FO">#N/A</definedName>
    <definedName name="FS" localSheetId="8">#REF!</definedName>
    <definedName name="FS" localSheetId="11">#REF!</definedName>
    <definedName name="FS">#REF!</definedName>
    <definedName name="fy" localSheetId="8">#REF!</definedName>
    <definedName name="fy" localSheetId="11">#REF!</definedName>
    <definedName name="fy">#REF!</definedName>
    <definedName name="Fy_" localSheetId="8">#REF!</definedName>
    <definedName name="Fy_" localSheetId="11">#REF!</definedName>
    <definedName name="Fy_">#REF!</definedName>
    <definedName name="g_" localSheetId="8">#REF!</definedName>
    <definedName name="g_" localSheetId="11">#REF!</definedName>
    <definedName name="g_">#REF!</definedName>
    <definedName name="gas" localSheetId="8">#REF!</definedName>
    <definedName name="gas" localSheetId="11">#REF!</definedName>
    <definedName name="gas">#REF!</definedName>
    <definedName name="gchi" localSheetId="8">#REF!</definedName>
    <definedName name="gchi" localSheetId="11">#REF!</definedName>
    <definedName name="gchi">#REF!</definedName>
    <definedName name="gd" localSheetId="8">#REF!</definedName>
    <definedName name="gd" localSheetId="11">#REF!</definedName>
    <definedName name="gd">#REF!</definedName>
    <definedName name="gdgd" hidden="1">#N/A</definedName>
    <definedName name="geff" localSheetId="8">#REF!</definedName>
    <definedName name="geff" localSheetId="11">#REF!</definedName>
    <definedName name="geff">#REF!</definedName>
    <definedName name="gfdgdfgd" hidden="1">#N/A</definedName>
    <definedName name="ggdgd" hidden="1">#N/A</definedName>
    <definedName name="ggsdg" hidden="1">#N/A</definedName>
    <definedName name="ggsf" hidden="1">#N/A</definedName>
    <definedName name="gia_tien" localSheetId="8">#REF!</definedName>
    <definedName name="gia_tien" localSheetId="11">#REF!</definedName>
    <definedName name="gia_tien">#REF!</definedName>
    <definedName name="gia_tien_BTN" localSheetId="8">#REF!</definedName>
    <definedName name="gia_tien_BTN" localSheetId="11">#REF!</definedName>
    <definedName name="gia_tien_BTN">#REF!</definedName>
    <definedName name="giatrinhap" localSheetId="8">#REF!</definedName>
    <definedName name="giatrinhap" localSheetId="11">#REF!</definedName>
    <definedName name="giatrinhap">#REF!</definedName>
    <definedName name="GIAVL_TRALY" localSheetId="8">#REF!</definedName>
    <definedName name="GIAVL_TRALY" localSheetId="11">#REF!</definedName>
    <definedName name="GIAVL_TRALY">#REF!</definedName>
    <definedName name="gkGTGT" localSheetId="8">#REF!</definedName>
    <definedName name="gkGTGT" localSheetId="11">#REF!</definedName>
    <definedName name="gkGTGT">#REF!</definedName>
    <definedName name="gl3p" localSheetId="8">#REF!</definedName>
    <definedName name="gl3p" localSheetId="11">#REF!</definedName>
    <definedName name="gl3p">#REF!</definedName>
    <definedName name="gld" localSheetId="8">#REF!</definedName>
    <definedName name="gld" localSheetId="11">#REF!</definedName>
    <definedName name="gld">#REF!</definedName>
    <definedName name="GO.110" localSheetId="8">#REF!</definedName>
    <definedName name="GO.110" localSheetId="11">#REF!</definedName>
    <definedName name="GO.110">#REF!</definedName>
    <definedName name="GO.25" localSheetId="8">#REF!</definedName>
    <definedName name="GO.25" localSheetId="11">#REF!</definedName>
    <definedName name="GO.25">#REF!</definedName>
    <definedName name="GO.39" localSheetId="8">#REF!</definedName>
    <definedName name="GO.39" localSheetId="11">#REF!</definedName>
    <definedName name="GO.39">#REF!</definedName>
    <definedName name="GO.52" localSheetId="8">#REF!</definedName>
    <definedName name="GO.52" localSheetId="11">#REF!</definedName>
    <definedName name="GO.52">#REF!</definedName>
    <definedName name="GO.65" localSheetId="8">#REF!</definedName>
    <definedName name="GO.65" localSheetId="11">#REF!</definedName>
    <definedName name="GO.65">#REF!</definedName>
    <definedName name="GO.81" localSheetId="8">#REF!</definedName>
    <definedName name="GO.81" localSheetId="11">#REF!</definedName>
    <definedName name="GO.81">#REF!</definedName>
    <definedName name="GO.9" localSheetId="8">#REF!</definedName>
    <definedName name="GO.9" localSheetId="11">#REF!</definedName>
    <definedName name="GO.9">#REF!</definedName>
    <definedName name="GoBack_7">#N/A</definedName>
    <definedName name="gs" localSheetId="8">#REF!</definedName>
    <definedName name="gs" localSheetId="11">#REF!</definedName>
    <definedName name="gs">#REF!</definedName>
    <definedName name="gse" localSheetId="8">#REF!</definedName>
    <definedName name="gse" localSheetId="11">#REF!</definedName>
    <definedName name="gse">#REF!</definedName>
    <definedName name="gsgsg" hidden="1">#N/A</definedName>
    <definedName name="gsgsgs" hidden="1">#N/A</definedName>
    <definedName name="gtc" localSheetId="8">#REF!</definedName>
    <definedName name="gtc" localSheetId="11">#REF!</definedName>
    <definedName name="gtc">#REF!</definedName>
    <definedName name="GTRI" localSheetId="8">#REF!</definedName>
    <definedName name="GTRI" localSheetId="11">#REF!</definedName>
    <definedName name="GTRI">#REF!</definedName>
    <definedName name="GTXL" localSheetId="8">#REF!</definedName>
    <definedName name="GTXL" localSheetId="11">#REF!</definedName>
    <definedName name="GTXL">#REF!</definedName>
    <definedName name="GVL_LDT" localSheetId="8">#REF!</definedName>
    <definedName name="GVL_LDT" localSheetId="11">#REF!</definedName>
    <definedName name="GVL_LDT">#REF!</definedName>
    <definedName name="gxm" localSheetId="8">#REF!</definedName>
    <definedName name="gxm" localSheetId="11">#REF!</definedName>
    <definedName name="gxm">#REF!</definedName>
    <definedName name="h__">#REF!</definedName>
    <definedName name="h_0" localSheetId="8">#REF!</definedName>
    <definedName name="h_0" localSheetId="11">#REF!</definedName>
    <definedName name="h_0">#REF!</definedName>
    <definedName name="H_1" localSheetId="8">#REF!</definedName>
    <definedName name="H_1" localSheetId="11">#REF!</definedName>
    <definedName name="H_1">#REF!</definedName>
    <definedName name="H_2" localSheetId="8">#REF!</definedName>
    <definedName name="H_2" localSheetId="11">#REF!</definedName>
    <definedName name="H_2">#REF!</definedName>
    <definedName name="H_3" localSheetId="8">#REF!</definedName>
    <definedName name="H_3" localSheetId="11">#REF!</definedName>
    <definedName name="H_3">#REF!</definedName>
    <definedName name="HAGIANG" localSheetId="8">#REF!</definedName>
    <definedName name="HAGIANG" localSheetId="11">#REF!</definedName>
    <definedName name="HAGIANG">#REF!</definedName>
    <definedName name="HapCKvar">#REF!</definedName>
    <definedName name="HapCKW" localSheetId="8">#REF!</definedName>
    <definedName name="HapCKW" localSheetId="11">#REF!</definedName>
    <definedName name="HapCKW">#REF!</definedName>
    <definedName name="HapIKVA" localSheetId="8">#REF!</definedName>
    <definedName name="HapIKVA" localSheetId="11">#REF!</definedName>
    <definedName name="HapIKVA">#REF!</definedName>
    <definedName name="HapIKvar" localSheetId="8">#REF!</definedName>
    <definedName name="HapIKvar" localSheetId="11">#REF!</definedName>
    <definedName name="HapIKvar">#REF!</definedName>
    <definedName name="HapIKW" localSheetId="8">#REF!</definedName>
    <definedName name="HapIKW" localSheetId="11">#REF!</definedName>
    <definedName name="HapIKW">#REF!</definedName>
    <definedName name="HapKVA" localSheetId="8">#REF!</definedName>
    <definedName name="HapKVA" localSheetId="11">#REF!</definedName>
    <definedName name="HapKVA">#REF!</definedName>
    <definedName name="HapSKVA" localSheetId="8">#REF!</definedName>
    <definedName name="HapSKVA" localSheetId="11">#REF!</definedName>
    <definedName name="HapSKVA">#REF!</definedName>
    <definedName name="HapSKW" localSheetId="8">#REF!</definedName>
    <definedName name="HapSKW" localSheetId="11">#REF!</definedName>
    <definedName name="HapSKW">#REF!</definedName>
    <definedName name="HCM" localSheetId="8">#REF!</definedName>
    <definedName name="HCM" localSheetId="11">#REF!</definedName>
    <definedName name="HCM">#REF!</definedName>
    <definedName name="Hdao">0.3</definedName>
    <definedName name="Hdap">5.2</definedName>
    <definedName name="Heä_soá_laép_xaø_H">1.7</definedName>
    <definedName name="heä_soá_sình_laày" localSheetId="8">#REF!</definedName>
    <definedName name="heä_soá_sình_laày" localSheetId="11">#REF!</definedName>
    <definedName name="heä_soá_sình_laày">#REF!</definedName>
    <definedName name="Hg" localSheetId="8">#REF!</definedName>
    <definedName name="Hg" localSheetId="11">#REF!</definedName>
    <definedName name="Hg">#REF!</definedName>
    <definedName name="HHUHOI" localSheetId="8">'41'!HHUHOI</definedName>
    <definedName name="HHUHOI" localSheetId="11">'44'!HHUHOI</definedName>
    <definedName name="HHUHOI">[0]!HHUHOI</definedName>
    <definedName name="hoc">55000</definedName>
    <definedName name="HOME_MANP">#REF!</definedName>
    <definedName name="HOMEOFFICE_COST" localSheetId="8">#REF!</definedName>
    <definedName name="HOMEOFFICE_COST" localSheetId="11">#REF!</definedName>
    <definedName name="HOMEOFFICE_COST">#REF!</definedName>
    <definedName name="HSCT3">0.1</definedName>
    <definedName name="hsdc1" localSheetId="8">#REF!</definedName>
    <definedName name="hsdc1" localSheetId="11">#REF!</definedName>
    <definedName name="hsdc1">#REF!</definedName>
    <definedName name="HSDN">2.5</definedName>
    <definedName name="HSGG" localSheetId="8">#REF!</definedName>
    <definedName name="HSGG" localSheetId="11">#REF!</definedName>
    <definedName name="HSGG">#REF!</definedName>
    <definedName name="HSHH" localSheetId="8">#REF!</definedName>
    <definedName name="HSHH" localSheetId="11">#REF!</definedName>
    <definedName name="HSHH">#REF!</definedName>
    <definedName name="HSHHUT" localSheetId="8">#REF!</definedName>
    <definedName name="HSHHUT" localSheetId="11">#REF!</definedName>
    <definedName name="HSHHUT">#REF!</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o" localSheetId="8">#REF!</definedName>
    <definedName name="hso" localSheetId="11">#REF!</definedName>
    <definedName name="hso">#REF!</definedName>
    <definedName name="HSSL" localSheetId="8">#REF!</definedName>
    <definedName name="HSSL" localSheetId="11">#REF!</definedName>
    <definedName name="HSSL">#REF!</definedName>
    <definedName name="HSTH">'[1]BANCO (3)'!$K$122</definedName>
    <definedName name="HSVC1" localSheetId="8">#REF!</definedName>
    <definedName name="HSVC1" localSheetId="11">#REF!</definedName>
    <definedName name="HSVC1">#REF!</definedName>
    <definedName name="HSVC2" localSheetId="8">#REF!</definedName>
    <definedName name="HSVC2" localSheetId="11">#REF!</definedName>
    <definedName name="HSVC2">#REF!</definedName>
    <definedName name="HSVC3" localSheetId="8">#REF!</definedName>
    <definedName name="HSVC3" localSheetId="11">#REF!</definedName>
    <definedName name="HSVC3">#REF!</definedName>
    <definedName name="hsvl">1</definedName>
    <definedName name="hsvl2">1</definedName>
    <definedName name="HTML_CodePage" hidden="1">950</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8">#REF!</definedName>
    <definedName name="HTNC" localSheetId="11">#REF!</definedName>
    <definedName name="HTNC">#REF!</definedName>
    <definedName name="HTVL" localSheetId="8">#REF!</definedName>
    <definedName name="HTVL" localSheetId="11">#REF!</definedName>
    <definedName name="HTVL">#REF!</definedName>
    <definedName name="huymoi" localSheetId="11" hidden="1">{"'Sheet1'!$L$16"}</definedName>
    <definedName name="huymoi" hidden="1">{"'Sheet1'!$L$16"}</definedName>
    <definedName name="I_A">#REF!</definedName>
    <definedName name="I_B" localSheetId="8">#REF!</definedName>
    <definedName name="I_B" localSheetId="11">#REF!</definedName>
    <definedName name="I_B">#REF!</definedName>
    <definedName name="I_c" localSheetId="8">#REF!</definedName>
    <definedName name="I_c" localSheetId="11">#REF!</definedName>
    <definedName name="I_c">#REF!</definedName>
    <definedName name="IDLAB_COST" localSheetId="8">#REF!</definedName>
    <definedName name="IDLAB_COST" localSheetId="11">#REF!</definedName>
    <definedName name="IDLAB_COST">#REF!</definedName>
    <definedName name="II_A" localSheetId="8">#REF!</definedName>
    <definedName name="II_A" localSheetId="11">#REF!</definedName>
    <definedName name="II_A">#REF!</definedName>
    <definedName name="II_B" localSheetId="8">#REF!</definedName>
    <definedName name="II_B" localSheetId="11">#REF!</definedName>
    <definedName name="II_B">#REF!</definedName>
    <definedName name="II_c" localSheetId="8">#REF!</definedName>
    <definedName name="II_c" localSheetId="11">#REF!</definedName>
    <definedName name="II_c">#REF!</definedName>
    <definedName name="III_a" localSheetId="8">#REF!</definedName>
    <definedName name="III_a" localSheetId="11">#REF!</definedName>
    <definedName name="III_a">#REF!</definedName>
    <definedName name="III_B" localSheetId="8">#REF!</definedName>
    <definedName name="III_B" localSheetId="11">#REF!</definedName>
    <definedName name="III_B">#REF!</definedName>
    <definedName name="III_c" localSheetId="8">#REF!</definedName>
    <definedName name="III_c" localSheetId="11">#REF!</definedName>
    <definedName name="III_c">#REF!</definedName>
    <definedName name="IND_LAB" localSheetId="8">#REF!</definedName>
    <definedName name="IND_LAB" localSheetId="11">#REF!</definedName>
    <definedName name="IND_LAB">#REF!</definedName>
    <definedName name="INDMANP" localSheetId="8">#REF!</definedName>
    <definedName name="INDMANP" localSheetId="11">#REF!</definedName>
    <definedName name="INDMANP">#REF!</definedName>
    <definedName name="iÖn_lùc_Qu_ng_ninh" localSheetId="8">#REF!</definedName>
    <definedName name="iÖn_lùc_Qu_ng_ninh" localSheetId="11">#REF!</definedName>
    <definedName name="iÖn_lùc_Qu_ng_ninh">#REF!</definedName>
    <definedName name="J" localSheetId="8">#REF!</definedName>
    <definedName name="J" localSheetId="11">#REF!</definedName>
    <definedName name="J">#REF!</definedName>
    <definedName name="j356C8" localSheetId="8">#REF!</definedName>
    <definedName name="j356C8" localSheetId="11">#REF!</definedName>
    <definedName name="j356C8">#REF!</definedName>
    <definedName name="kdien">#REF!</definedName>
    <definedName name="kh" localSheetId="8">#REF!</definedName>
    <definedName name="kh" localSheetId="11">#REF!</definedName>
    <definedName name="kh">#REF!</definedName>
    <definedName name="kha" localSheetId="8">#REF!</definedName>
    <definedName name="kha" localSheetId="11">#REF!</definedName>
    <definedName name="kha">#REF!</definedName>
    <definedName name="khac">2</definedName>
    <definedName name="Kiem_tra_trung_ten">#REF!</definedName>
    <definedName name="kkkkkkkkkkkk" localSheetId="8">#REF!</definedName>
    <definedName name="kkkkkkkkkkkk" localSheetId="11">#REF!</definedName>
    <definedName name="kkkkkkkkkkkk">#REF!</definedName>
    <definedName name="kkkkkkkkkkkkkkk" localSheetId="8">#REF!</definedName>
    <definedName name="kkkkkkkkkkkkkkk" localSheetId="11">#REF!</definedName>
    <definedName name="kkkkkkkkkkkkkkk">#REF!</definedName>
    <definedName name="kp1ph" localSheetId="8">#REF!</definedName>
    <definedName name="kp1ph" localSheetId="11">#REF!</definedName>
    <definedName name="kp1ph">#REF!</definedName>
    <definedName name="L63x6">5800</definedName>
    <definedName name="Laivay">#REF!</definedName>
    <definedName name="Last_Row">#N/A</definedName>
    <definedName name="LBS_22">107800000</definedName>
    <definedName name="LC5_total">#REF!</definedName>
    <definedName name="LC6_total" localSheetId="8">#REF!</definedName>
    <definedName name="LC6_total" localSheetId="11">#REF!</definedName>
    <definedName name="LC6_total">#REF!</definedName>
    <definedName name="llllllllll" localSheetId="8">#REF!</definedName>
    <definedName name="llllllllll" localSheetId="11">#REF!</definedName>
    <definedName name="llllllllll">#REF!</definedName>
    <definedName name="Lmk" localSheetId="8">#REF!</definedName>
    <definedName name="Lmk" localSheetId="11">#REF!</definedName>
    <definedName name="Lmk">#REF!</definedName>
    <definedName name="LN" localSheetId="8">#REF!</definedName>
    <definedName name="LN" localSheetId="11">#REF!</definedName>
    <definedName name="LN">#REF!</definedName>
    <definedName name="LOAI_DUONG" localSheetId="8">#REF!</definedName>
    <definedName name="LOAI_DUONG" localSheetId="11">#REF!</definedName>
    <definedName name="LOAI_DUONG">#REF!</definedName>
    <definedName name="ltre" localSheetId="8">#REF!</definedName>
    <definedName name="ltre" localSheetId="11">#REF!</definedName>
    <definedName name="ltre">#REF!</definedName>
    <definedName name="lv.." localSheetId="8">#REF!</definedName>
    <definedName name="lv.." localSheetId="11">#REF!</definedName>
    <definedName name="lv..">#REF!</definedName>
    <definedName name="M12ba3p">#REF!</definedName>
    <definedName name="M12bb1p" localSheetId="8">#REF!</definedName>
    <definedName name="M12bb1p" localSheetId="11">#REF!</definedName>
    <definedName name="M12bb1p">#REF!</definedName>
    <definedName name="M12cbnc" localSheetId="8">#REF!</definedName>
    <definedName name="M12cbnc" localSheetId="11">#REF!</definedName>
    <definedName name="M12cbnc">#REF!</definedName>
    <definedName name="M12cbvl" localSheetId="8">#REF!</definedName>
    <definedName name="M12cbvl" localSheetId="11">#REF!</definedName>
    <definedName name="M12cbvl">#REF!</definedName>
    <definedName name="M14bb1p" localSheetId="8">#REF!</definedName>
    <definedName name="M14bb1p" localSheetId="11">#REF!</definedName>
    <definedName name="M14bb1p">#REF!</definedName>
    <definedName name="m8aanc" localSheetId="8">#REF!</definedName>
    <definedName name="m8aanc" localSheetId="11">#REF!</definedName>
    <definedName name="m8aanc">#REF!</definedName>
    <definedName name="m8aavl" localSheetId="8">#REF!</definedName>
    <definedName name="m8aavl" localSheetId="11">#REF!</definedName>
    <definedName name="m8aavl">#REF!</definedName>
    <definedName name="Ma3pnc" localSheetId="8">#REF!</definedName>
    <definedName name="Ma3pnc" localSheetId="11">#REF!</definedName>
    <definedName name="Ma3pnc">#REF!</definedName>
    <definedName name="Ma3pvl" localSheetId="8">#REF!</definedName>
    <definedName name="Ma3pvl" localSheetId="11">#REF!</definedName>
    <definedName name="Ma3pvl">#REF!</definedName>
    <definedName name="Maa3pnc" localSheetId="8">#REF!</definedName>
    <definedName name="Maa3pnc" localSheetId="11">#REF!</definedName>
    <definedName name="Maa3pnc">#REF!</definedName>
    <definedName name="Maa3pvl" localSheetId="8">#REF!</definedName>
    <definedName name="Maa3pvl" localSheetId="11">#REF!</definedName>
    <definedName name="Maa3pvl">#REF!</definedName>
    <definedName name="mahang" localSheetId="8">#REF!</definedName>
    <definedName name="mahang" localSheetId="11">#REF!</definedName>
    <definedName name="mahang">#REF!</definedName>
    <definedName name="MaHaRangNam" localSheetId="8">#REF!</definedName>
    <definedName name="MaHaRangNam" localSheetId="11">#REF!</definedName>
    <definedName name="MaHaRangNam">#REF!</definedName>
    <definedName name="MaHaRangTuan" localSheetId="8">#REF!</definedName>
    <definedName name="MaHaRangTuan" localSheetId="11">#REF!</definedName>
    <definedName name="MaHaRangTuan">#REF!</definedName>
    <definedName name="MAJ_CON_EQP" localSheetId="8">#REF!</definedName>
    <definedName name="MAJ_CON_EQP" localSheetId="11">#REF!</definedName>
    <definedName name="MAJ_CON_EQP">#REF!</definedName>
    <definedName name="MaMay_Q" localSheetId="8">#REF!</definedName>
    <definedName name="MaMay_Q" localSheetId="11">#REF!</definedName>
    <definedName name="MaMay_Q">#REF!</definedName>
    <definedName name="mangay" localSheetId="8">#REF!</definedName>
    <definedName name="mangay" localSheetId="11">#REF!</definedName>
    <definedName name="mangay">#REF!</definedName>
    <definedName name="mathang" localSheetId="8">#REF!</definedName>
    <definedName name="mathang" localSheetId="11">#REF!</definedName>
    <definedName name="mathang">#REF!</definedName>
    <definedName name="MaThanhToanNB" localSheetId="8">#REF!</definedName>
    <definedName name="MaThanhToanNB" localSheetId="11">#REF!</definedName>
    <definedName name="MaThanhToanNB">#REF!</definedName>
    <definedName name="MaTuan" localSheetId="8">#REF!</definedName>
    <definedName name="MaTuan" localSheetId="11">#REF!</definedName>
    <definedName name="MaTuan">#REF!</definedName>
    <definedName name="Mba1p" localSheetId="8">#REF!</definedName>
    <definedName name="Mba1p" localSheetId="11">#REF!</definedName>
    <definedName name="Mba1p">#REF!</definedName>
    <definedName name="Mba3p" localSheetId="8">#REF!</definedName>
    <definedName name="Mba3p" localSheetId="11">#REF!</definedName>
    <definedName name="Mba3p">#REF!</definedName>
    <definedName name="Mbb3p" localSheetId="8">#REF!</definedName>
    <definedName name="Mbb3p" localSheetId="11">#REF!</definedName>
    <definedName name="Mbb3p">#REF!</definedName>
    <definedName name="Mbn1p" localSheetId="8">#REF!</definedName>
    <definedName name="Mbn1p" localSheetId="11">#REF!</definedName>
    <definedName name="Mbn1p">#REF!</definedName>
    <definedName name="mc" localSheetId="8">#REF!</definedName>
    <definedName name="mc" localSheetId="11">#REF!</definedName>
    <definedName name="mc">#REF!</definedName>
    <definedName name="me" localSheetId="8">#REF!</definedName>
    <definedName name="me" localSheetId="11">#REF!</definedName>
    <definedName name="me">#REF!</definedName>
    <definedName name="MTMAC12">#REF!</definedName>
    <definedName name="mtram" localSheetId="8">#REF!</definedName>
    <definedName name="mtram" localSheetId="11">#REF!</definedName>
    <definedName name="mtram">#REF!</definedName>
    <definedName name="Mu" localSheetId="8">#REF!</definedName>
    <definedName name="Mu" localSheetId="11">#REF!</definedName>
    <definedName name="Mu">#REF!</definedName>
    <definedName name="Mu_" localSheetId="8">#REF!</definedName>
    <definedName name="Mu_" localSheetId="11">#REF!</definedName>
    <definedName name="Mu_">#REF!</definedName>
    <definedName name="n" localSheetId="8">#REF!</definedName>
    <definedName name="n" localSheetId="11">#REF!</definedName>
    <definedName name="n">#REF!</definedName>
    <definedName name="n1pig" localSheetId="8">#REF!</definedName>
    <definedName name="n1pig" localSheetId="11">#REF!</definedName>
    <definedName name="n1pig">#REF!</definedName>
    <definedName name="n1pind" localSheetId="8">#REF!</definedName>
    <definedName name="n1pind" localSheetId="11">#REF!</definedName>
    <definedName name="n1pind">#REF!</definedName>
    <definedName name="n1ping" localSheetId="8">#REF!</definedName>
    <definedName name="n1ping" localSheetId="11">#REF!</definedName>
    <definedName name="n1ping">#REF!</definedName>
    <definedName name="n1pint" localSheetId="8">#REF!</definedName>
    <definedName name="n1pint" localSheetId="11">#REF!</definedName>
    <definedName name="n1pint">#REF!</definedName>
    <definedName name="nc1p" localSheetId="8">#REF!</definedName>
    <definedName name="nc1p" localSheetId="11">#REF!</definedName>
    <definedName name="nc1p">#REF!</definedName>
    <definedName name="nc3p" localSheetId="8">#REF!</definedName>
    <definedName name="nc3p" localSheetId="11">#REF!</definedName>
    <definedName name="nc3p">#REF!</definedName>
    <definedName name="NCBD100" localSheetId="8">#REF!</definedName>
    <definedName name="NCBD100" localSheetId="11">#REF!</definedName>
    <definedName name="NCBD100">#REF!</definedName>
    <definedName name="NCBD200" localSheetId="8">#REF!</definedName>
    <definedName name="NCBD200" localSheetId="11">#REF!</definedName>
    <definedName name="NCBD200">#REF!</definedName>
    <definedName name="NCBD250" localSheetId="8">#REF!</definedName>
    <definedName name="NCBD250" localSheetId="11">#REF!</definedName>
    <definedName name="NCBD250">#REF!</definedName>
    <definedName name="NCVC100">#REF!</definedName>
    <definedName name="NCVC200" localSheetId="8">#REF!</definedName>
    <definedName name="NCVC200" localSheetId="11">#REF!</definedName>
    <definedName name="NCVC200">#REF!</definedName>
    <definedName name="NCVC250" localSheetId="8">#REF!</definedName>
    <definedName name="NCVC250" localSheetId="11">#REF!</definedName>
    <definedName name="NCVC250">#REF!</definedName>
    <definedName name="NCVC3P" localSheetId="8">#REF!</definedName>
    <definedName name="NCVC3P" localSheetId="11">#REF!</definedName>
    <definedName name="NCVC3P">#REF!</definedName>
    <definedName name="NET" localSheetId="8">#REF!</definedName>
    <definedName name="NET" localSheetId="11">#REF!</definedName>
    <definedName name="NET">#REF!</definedName>
    <definedName name="NET_1" localSheetId="8">#REF!</definedName>
    <definedName name="NET_1" localSheetId="11">#REF!</definedName>
    <definedName name="NET_1">#REF!</definedName>
    <definedName name="NET_ANA" localSheetId="8">#REF!</definedName>
    <definedName name="NET_ANA" localSheetId="11">#REF!</definedName>
    <definedName name="NET_ANA">#REF!</definedName>
    <definedName name="NET_ANA_1" localSheetId="8">#REF!</definedName>
    <definedName name="NET_ANA_1" localSheetId="11">#REF!</definedName>
    <definedName name="NET_ANA_1">#REF!</definedName>
    <definedName name="NET_ANA_2" localSheetId="8">#REF!</definedName>
    <definedName name="NET_ANA_2" localSheetId="11">#REF!</definedName>
    <definedName name="NET_ANA_2">#REF!</definedName>
    <definedName name="Ngay" localSheetId="8">#REF!</definedName>
    <definedName name="Ngay" localSheetId="11">#REF!</definedName>
    <definedName name="Ngay">#REF!</definedName>
    <definedName name="nght" localSheetId="8">#REF!</definedName>
    <definedName name="nght" localSheetId="11">#REF!</definedName>
    <definedName name="nght">#REF!</definedName>
    <definedName name="NH" localSheetId="8">#REF!</definedName>
    <definedName name="NH" localSheetId="11">#REF!</definedName>
    <definedName name="NH">#REF!</definedName>
    <definedName name="NHAÂN_COÂNG">#N/A</definedName>
    <definedName name="nhn">#REF!</definedName>
    <definedName name="NHot" localSheetId="8">#REF!</definedName>
    <definedName name="NHot" localSheetId="11">#REF!</definedName>
    <definedName name="NHot">#REF!</definedName>
    <definedName name="nig" localSheetId="8">#REF!</definedName>
    <definedName name="nig" localSheetId="11">#REF!</definedName>
    <definedName name="nig">#REF!</definedName>
    <definedName name="nig1p" localSheetId="8">#REF!</definedName>
    <definedName name="nig1p" localSheetId="11">#REF!</definedName>
    <definedName name="nig1p">#REF!</definedName>
    <definedName name="nig3p" localSheetId="8">#REF!</definedName>
    <definedName name="nig3p" localSheetId="11">#REF!</definedName>
    <definedName name="nig3p">#REF!</definedName>
    <definedName name="nignc1p" localSheetId="8">#REF!</definedName>
    <definedName name="nignc1p" localSheetId="11">#REF!</definedName>
    <definedName name="nignc1p">#REF!</definedName>
    <definedName name="nigvl1p" localSheetId="8">#REF!</definedName>
    <definedName name="nigvl1p" localSheetId="11">#REF!</definedName>
    <definedName name="nigvl1p">#REF!</definedName>
    <definedName name="nin" localSheetId="8">#REF!</definedName>
    <definedName name="nin" localSheetId="11">#REF!</definedName>
    <definedName name="nin">#REF!</definedName>
    <definedName name="nin14nc3p" localSheetId="8">#REF!</definedName>
    <definedName name="nin14nc3p" localSheetId="11">#REF!</definedName>
    <definedName name="nin14nc3p">#REF!</definedName>
    <definedName name="nin14vl3p" localSheetId="8">#REF!</definedName>
    <definedName name="nin14vl3p" localSheetId="11">#REF!</definedName>
    <definedName name="nin14vl3p">#REF!</definedName>
    <definedName name="nin1903p" localSheetId="8">#REF!</definedName>
    <definedName name="nin1903p" localSheetId="11">#REF!</definedName>
    <definedName name="nin1903p">#REF!</definedName>
    <definedName name="nin190nc3p" localSheetId="8">#REF!</definedName>
    <definedName name="nin190nc3p" localSheetId="11">#REF!</definedName>
    <definedName name="nin190nc3p">#REF!</definedName>
    <definedName name="nin190vl3p" localSheetId="8">#REF!</definedName>
    <definedName name="nin190vl3p" localSheetId="11">#REF!</definedName>
    <definedName name="nin190vl3p">#REF!</definedName>
    <definedName name="nin2903p" localSheetId="8">#REF!</definedName>
    <definedName name="nin2903p" localSheetId="11">#REF!</definedName>
    <definedName name="nin2903p">#REF!</definedName>
    <definedName name="nin290nc3p" localSheetId="8">#REF!</definedName>
    <definedName name="nin290nc3p" localSheetId="11">#REF!</definedName>
    <definedName name="nin290nc3p">#REF!</definedName>
    <definedName name="nin290vl3p" localSheetId="8">#REF!</definedName>
    <definedName name="nin290vl3p" localSheetId="11">#REF!</definedName>
    <definedName name="nin290vl3p">#REF!</definedName>
    <definedName name="nin3p" localSheetId="8">#REF!</definedName>
    <definedName name="nin3p" localSheetId="11">#REF!</definedName>
    <definedName name="nin3p">#REF!</definedName>
    <definedName name="nind" localSheetId="8">#REF!</definedName>
    <definedName name="nind" localSheetId="11">#REF!</definedName>
    <definedName name="nind">#REF!</definedName>
    <definedName name="nind1p" localSheetId="8">#REF!</definedName>
    <definedName name="nind1p" localSheetId="11">#REF!</definedName>
    <definedName name="nind1p">#REF!</definedName>
    <definedName name="nind3p" localSheetId="8">#REF!</definedName>
    <definedName name="nind3p" localSheetId="11">#REF!</definedName>
    <definedName name="nind3p">#REF!</definedName>
    <definedName name="nindnc1p" localSheetId="8">#REF!</definedName>
    <definedName name="nindnc1p" localSheetId="11">#REF!</definedName>
    <definedName name="nindnc1p">#REF!</definedName>
    <definedName name="nindnc3p" localSheetId="8">#REF!</definedName>
    <definedName name="nindnc3p" localSheetId="11">#REF!</definedName>
    <definedName name="nindnc3p">#REF!</definedName>
    <definedName name="nindvl1p" localSheetId="8">#REF!</definedName>
    <definedName name="nindvl1p" localSheetId="11">#REF!</definedName>
    <definedName name="nindvl1p">#REF!</definedName>
    <definedName name="nindvl3p" localSheetId="8">#REF!</definedName>
    <definedName name="nindvl3p" localSheetId="11">#REF!</definedName>
    <definedName name="nindvl3p">#REF!</definedName>
    <definedName name="ning1p" localSheetId="8">#REF!</definedName>
    <definedName name="ning1p" localSheetId="11">#REF!</definedName>
    <definedName name="ning1p">#REF!</definedName>
    <definedName name="ningnc1p" localSheetId="8">#REF!</definedName>
    <definedName name="ningnc1p" localSheetId="11">#REF!</definedName>
    <definedName name="ningnc1p">#REF!</definedName>
    <definedName name="ningvl1p" localSheetId="8">#REF!</definedName>
    <definedName name="ningvl1p" localSheetId="11">#REF!</definedName>
    <definedName name="ningvl1p">#REF!</definedName>
    <definedName name="ninnc3p" localSheetId="8">#REF!</definedName>
    <definedName name="ninnc3p" localSheetId="11">#REF!</definedName>
    <definedName name="ninnc3p">#REF!</definedName>
    <definedName name="nint1p" localSheetId="8">#REF!</definedName>
    <definedName name="nint1p" localSheetId="11">#REF!</definedName>
    <definedName name="nint1p">#REF!</definedName>
    <definedName name="nintnc1p" localSheetId="8">#REF!</definedName>
    <definedName name="nintnc1p" localSheetId="11">#REF!</definedName>
    <definedName name="nintnc1p">#REF!</definedName>
    <definedName name="nintvl1p" localSheetId="8">#REF!</definedName>
    <definedName name="nintvl1p" localSheetId="11">#REF!</definedName>
    <definedName name="nintvl1p">#REF!</definedName>
    <definedName name="ninvl3p" localSheetId="8">#REF!</definedName>
    <definedName name="ninvl3p" localSheetId="11">#REF!</definedName>
    <definedName name="ninvl3p">#REF!</definedName>
    <definedName name="nl" localSheetId="8">#REF!</definedName>
    <definedName name="nl" localSheetId="11">#REF!</definedName>
    <definedName name="nl">#REF!</definedName>
    <definedName name="nl1p" localSheetId="8">#REF!</definedName>
    <definedName name="nl1p" localSheetId="11">#REF!</definedName>
    <definedName name="nl1p">#REF!</definedName>
    <definedName name="nl3p" localSheetId="8">#REF!</definedName>
    <definedName name="nl3p" localSheetId="11">#REF!</definedName>
    <definedName name="nl3p">#REF!</definedName>
    <definedName name="nlnc3p" localSheetId="8">#REF!</definedName>
    <definedName name="nlnc3p" localSheetId="11">#REF!</definedName>
    <definedName name="nlnc3p">#REF!</definedName>
    <definedName name="nlnc3pha" localSheetId="8">#REF!</definedName>
    <definedName name="nlnc3pha" localSheetId="11">#REF!</definedName>
    <definedName name="nlnc3pha">#REF!</definedName>
    <definedName name="NLTK1p" localSheetId="8">#REF!</definedName>
    <definedName name="NLTK1p" localSheetId="11">#REF!</definedName>
    <definedName name="NLTK1p">#REF!</definedName>
    <definedName name="nlvl3p" localSheetId="8">#REF!</definedName>
    <definedName name="nlvl3p" localSheetId="11">#REF!</definedName>
    <definedName name="nlvl3p">#REF!</definedName>
    <definedName name="Nms" localSheetId="8">#REF!</definedName>
    <definedName name="Nms" localSheetId="11">#REF!</definedName>
    <definedName name="Nms">#REF!</definedName>
    <definedName name="nn" localSheetId="8">#REF!</definedName>
    <definedName name="nn" localSheetId="11">#REF!</definedName>
    <definedName name="nn">#REF!</definedName>
    <definedName name="nn1p" localSheetId="8">#REF!</definedName>
    <definedName name="nn1p" localSheetId="11">#REF!</definedName>
    <definedName name="nn1p">#REF!</definedName>
    <definedName name="nn3p" localSheetId="8">#REF!</definedName>
    <definedName name="nn3p" localSheetId="11">#REF!</definedName>
    <definedName name="nn3p">#REF!</definedName>
    <definedName name="nnnc3p" localSheetId="8">#REF!</definedName>
    <definedName name="nnnc3p" localSheetId="11">#REF!</definedName>
    <definedName name="nnnc3p">#REF!</definedName>
    <definedName name="nnvl3p" localSheetId="8">#REF!</definedName>
    <definedName name="nnvl3p" localSheetId="11">#REF!</definedName>
    <definedName name="nnvl3p">#REF!</definedName>
    <definedName name="No" localSheetId="8">#REF!</definedName>
    <definedName name="No" localSheetId="11">#REF!</definedName>
    <definedName name="No">#REF!</definedName>
    <definedName name="Nq" localSheetId="8">#REF!</definedName>
    <definedName name="Nq" localSheetId="11">#REF!</definedName>
    <definedName name="Nq">#REF!</definedName>
    <definedName name="NUOCHKHOANMOI" localSheetId="11" hidden="1">{"'Sheet1'!$L$16"}</definedName>
    <definedName name="NUOCHKHOANMOI" hidden="1">{"'Sheet1'!$L$16"}</definedName>
    <definedName name="PA">#REF!</definedName>
    <definedName name="pgia">#REF!</definedName>
    <definedName name="Phamcap" localSheetId="8">#REF!</definedName>
    <definedName name="Phamcap" localSheetId="11">#REF!</definedName>
    <definedName name="Phamcap">#REF!</definedName>
    <definedName name="PileSize">#REF!</definedName>
    <definedName name="PileType" localSheetId="8">#REF!</definedName>
    <definedName name="PileType" localSheetId="11">#REF!</definedName>
    <definedName name="PileType">#REF!</definedName>
    <definedName name="pm.." localSheetId="8">#REF!</definedName>
    <definedName name="pm.." localSheetId="11">#REF!</definedName>
    <definedName name="pm..">#REF!</definedName>
    <definedName name="PPPPPPPPPPP" localSheetId="8">#REF!</definedName>
    <definedName name="PPPPPPPPPPP" localSheetId="11">#REF!</definedName>
    <definedName name="PPPPPPPPPPP">#REF!</definedName>
    <definedName name="pppppppppppp" localSheetId="8">#REF!</definedName>
    <definedName name="pppppppppppp" localSheetId="11">#REF!</definedName>
    <definedName name="pppppppppppp">#REF!</definedName>
    <definedName name="PRICE" localSheetId="8">#REF!</definedName>
    <definedName name="PRICE" localSheetId="11">#REF!</definedName>
    <definedName name="PRICE">#REF!</definedName>
    <definedName name="PRICE1" localSheetId="8">#REF!</definedName>
    <definedName name="PRICE1" localSheetId="11">#REF!</definedName>
    <definedName name="PRICE1">#REF!</definedName>
    <definedName name="print" localSheetId="8">#REF!</definedName>
    <definedName name="print" localSheetId="11">#REF!</definedName>
    <definedName name="print">#REF!</definedName>
    <definedName name="_xlnm.Print_Area" localSheetId="0">'33'!$A$1:$G$41</definedName>
    <definedName name="_xlnm.Print_Area" localSheetId="1">'34'!$A$1:$G$34</definedName>
    <definedName name="_xlnm.Print_Area" localSheetId="2">'35'!$A$1:$G$78</definedName>
    <definedName name="_xlnm.Print_Area" localSheetId="3">'36'!$A$1:$E$59</definedName>
    <definedName name="_xlnm.Print_Area" localSheetId="4">'37'!$A$1:$C$45</definedName>
    <definedName name="_xlnm.Print_Area" localSheetId="5">'38'!$A$1:$N$95</definedName>
    <definedName name="_xlnm.Print_Area" localSheetId="6">'39-ĐT'!$A$1:$AB$39</definedName>
    <definedName name="_xlnm.Print_Area" localSheetId="7">'40'!$A$1:$T$87</definedName>
    <definedName name="_xlnm.Print_Area" localSheetId="8">'41'!$A$1:$I$28</definedName>
    <definedName name="_xlnm.Print_Area" localSheetId="9">'42'!$A$1:$I$27</definedName>
    <definedName name="_xlnm.Print_Area" localSheetId="10">'43'!$A$1:$G$26</definedName>
    <definedName name="_xlnm.Print_Area" localSheetId="11">'44'!$A$1:$Z$13</definedName>
    <definedName name="_xlnm.Print_Area" localSheetId="12">'45-ĐT'!$A$1:$Y$531</definedName>
    <definedName name="_xlnm.Print_Area">#REF!</definedName>
    <definedName name="_xlnm.Print_Titles" localSheetId="0">'33'!$6:$8</definedName>
    <definedName name="_xlnm.Print_Titles" localSheetId="1">'34'!$5:$8</definedName>
    <definedName name="_xlnm.Print_Titles" localSheetId="2">'35'!$5:$6</definedName>
    <definedName name="_xlnm.Print_Titles" localSheetId="3">'36'!$6:$8</definedName>
    <definedName name="_xlnm.Print_Titles" localSheetId="4">'37'!$5:$5</definedName>
    <definedName name="_xlnm.Print_Titles" localSheetId="5">'38'!$6:$8</definedName>
    <definedName name="_xlnm.Print_Titles" localSheetId="7">'40'!$5:$8</definedName>
    <definedName name="_xlnm.Print_Titles" localSheetId="10">'43'!$7:$10</definedName>
    <definedName name="_xlnm.Print_Titles" localSheetId="11">'44'!$A:$B,'44'!$6:$8</definedName>
    <definedName name="_xlnm.Print_Titles" localSheetId="12">'45-ĐT'!$5:$8</definedName>
    <definedName name="_xlnm.Print_Titles">#N/A</definedName>
    <definedName name="PRINT_TITLES_MI" localSheetId="8">#REF!</definedName>
    <definedName name="PRINT_TITLES_MI" localSheetId="11">#REF!</definedName>
    <definedName name="PRINT_TITLES_MI">#REF!</definedName>
    <definedName name="PRINTA" localSheetId="8">#REF!</definedName>
    <definedName name="PRINTA" localSheetId="11">#REF!</definedName>
    <definedName name="PRINTA">#REF!</definedName>
    <definedName name="PRINTB" localSheetId="8">#REF!</definedName>
    <definedName name="PRINTB" localSheetId="11">#REF!</definedName>
    <definedName name="PRINTB">#REF!</definedName>
    <definedName name="PRINTC" localSheetId="8">#REF!</definedName>
    <definedName name="PRINTC" localSheetId="11">#REF!</definedName>
    <definedName name="PRINTC">#REF!</definedName>
    <definedName name="prjName" localSheetId="8">#REF!</definedName>
    <definedName name="prjName" localSheetId="11">#REF!</definedName>
    <definedName name="prjName">#REF!</definedName>
    <definedName name="prjNo" localSheetId="8">#REF!</definedName>
    <definedName name="prjNo" localSheetId="11">#REF!</definedName>
    <definedName name="prjNo">#REF!</definedName>
    <definedName name="PT_Duong">#REF!</definedName>
    <definedName name="ptdg" localSheetId="8">#REF!</definedName>
    <definedName name="ptdg" localSheetId="11">#REF!</definedName>
    <definedName name="ptdg">#REF!</definedName>
    <definedName name="PTDG_cau" localSheetId="8">#REF!</definedName>
    <definedName name="PTDG_cau" localSheetId="11">#REF!</definedName>
    <definedName name="PTDG_cau">#REF!</definedName>
    <definedName name="ptdg_cong" localSheetId="8">#REF!</definedName>
    <definedName name="ptdg_cong" localSheetId="11">#REF!</definedName>
    <definedName name="ptdg_cong">#REF!</definedName>
    <definedName name="PTDG_DCV" localSheetId="8">#REF!</definedName>
    <definedName name="PTDG_DCV" localSheetId="11">#REF!</definedName>
    <definedName name="PTDG_DCV">#REF!</definedName>
    <definedName name="ptdg_duong" localSheetId="8">#REF!</definedName>
    <definedName name="ptdg_duong" localSheetId="11">#REF!</definedName>
    <definedName name="ptdg_duong">#REF!</definedName>
    <definedName name="PtichDTL">#N/A</definedName>
    <definedName name="Pu" localSheetId="8">#REF!</definedName>
    <definedName name="Pu" localSheetId="11">#REF!</definedName>
    <definedName name="Pu">#REF!</definedName>
    <definedName name="pw" localSheetId="8">#REF!</definedName>
    <definedName name="pw" localSheetId="11">#REF!</definedName>
    <definedName name="pw">#REF!</definedName>
    <definedName name="Qc" localSheetId="8">#REF!</definedName>
    <definedName name="Qc" localSheetId="11">#REF!</definedName>
    <definedName name="Qc">#REF!</definedName>
    <definedName name="qu" localSheetId="8">#REF!</definedName>
    <definedName name="qu" localSheetId="11">#REF!</definedName>
    <definedName name="qu">#REF!</definedName>
    <definedName name="qua" localSheetId="8">#REF!</definedName>
    <definedName name="qua" localSheetId="11">#REF!</definedName>
    <definedName name="qua">#REF!</definedName>
    <definedName name="R_mong" localSheetId="8">#REF!</definedName>
    <definedName name="R_mong" localSheetId="11">#REF!</definedName>
    <definedName name="R_mong">#REF!</definedName>
    <definedName name="Ra_" localSheetId="8">#REF!</definedName>
    <definedName name="Ra_" localSheetId="11">#REF!</definedName>
    <definedName name="Ra_">#REF!</definedName>
    <definedName name="ra11p" localSheetId="8">#REF!</definedName>
    <definedName name="ra11p" localSheetId="11">#REF!</definedName>
    <definedName name="ra11p">#REF!</definedName>
    <definedName name="ra13p" localSheetId="8">#REF!</definedName>
    <definedName name="ra13p" localSheetId="11">#REF!</definedName>
    <definedName name="ra13p">#REF!</definedName>
    <definedName name="rain.." localSheetId="8">#REF!</definedName>
    <definedName name="rain.." localSheetId="11">#REF!</definedName>
    <definedName name="rain..">#REF!</definedName>
    <definedName name="rate">14000</definedName>
    <definedName name="Rc_" localSheetId="8">#REF!</definedName>
    <definedName name="Rc_" localSheetId="11">#REF!</definedName>
    <definedName name="Rc_">#REF!</definedName>
    <definedName name="_xlnm.Recorder">#REF!</definedName>
    <definedName name="RECOUT">#N/A</definedName>
    <definedName name="RFP003A" localSheetId="8">#REF!</definedName>
    <definedName name="RFP003A" localSheetId="11">#REF!</definedName>
    <definedName name="RFP003A">#REF!</definedName>
    <definedName name="RFP003B" localSheetId="8">#REF!</definedName>
    <definedName name="RFP003B" localSheetId="11">#REF!</definedName>
    <definedName name="RFP003B">#REF!</definedName>
    <definedName name="RFP003C" localSheetId="8">#REF!</definedName>
    <definedName name="RFP003C" localSheetId="11">#REF!</definedName>
    <definedName name="RFP003C">#REF!</definedName>
    <definedName name="RFP003D" localSheetId="8">#REF!</definedName>
    <definedName name="RFP003D" localSheetId="11">#REF!</definedName>
    <definedName name="RFP003D">#REF!</definedName>
    <definedName name="RFP003E" localSheetId="8">#REF!</definedName>
    <definedName name="RFP003E" localSheetId="11">#REF!</definedName>
    <definedName name="RFP003E">#REF!</definedName>
    <definedName name="RFP003F" localSheetId="8">#REF!</definedName>
    <definedName name="RFP003F" localSheetId="11">#REF!</definedName>
    <definedName name="RFP003F">#REF!</definedName>
    <definedName name="rrrrrrrrrrrr">#REF!</definedName>
    <definedName name="s" localSheetId="8">#REF!</definedName>
    <definedName name="s" localSheetId="11">#REF!</definedName>
    <definedName name="s">#REF!</definedName>
    <definedName name="s." localSheetId="8">#REF!</definedName>
    <definedName name="s." localSheetId="11">#REF!</definedName>
    <definedName name="s.">#REF!</definedName>
    <definedName name="S.dinh">640</definedName>
    <definedName name="sanluongnhap" localSheetId="8">#REF!</definedName>
    <definedName name="sanluongnhap" localSheetId="11">#REF!</definedName>
    <definedName name="sanluongnhap">#REF!</definedName>
    <definedName name="SCH" localSheetId="8">#REF!</definedName>
    <definedName name="SCH" localSheetId="11">#REF!</definedName>
    <definedName name="SCH">#REF!</definedName>
    <definedName name="SCT" localSheetId="8">#REF!</definedName>
    <definedName name="SCT" localSheetId="11">#REF!</definedName>
    <definedName name="SCT">#REF!</definedName>
    <definedName name="sdf" localSheetId="11" hidden="1">{"'Sheet1'!$L$16"}</definedName>
    <definedName name="sdf" hidden="1">{"'Sheet1'!$L$16"}</definedName>
    <definedName name="SDMONG" localSheetId="8">#REF!</definedName>
    <definedName name="SDMONG" localSheetId="11">#REF!</definedName>
    <definedName name="SDMONG">#REF!</definedName>
    <definedName name="së_giao_th_ng" localSheetId="8">#REF!</definedName>
    <definedName name="së_giao_th_ng" localSheetId="11">#REF!</definedName>
    <definedName name="së_giao_th_ng">#REF!</definedName>
    <definedName name="së_n_ng_nghiÖp_v__pt_n_ng_th_n" localSheetId="8">#REF!</definedName>
    <definedName name="së_n_ng_nghiÖp_v__pt_n_ng_th_n" localSheetId="11">#REF!</definedName>
    <definedName name="së_n_ng_nghiÖp_v__pt_n_ng_th_n">#REF!</definedName>
    <definedName name="së_thuû_s_n" localSheetId="8">#REF!</definedName>
    <definedName name="së_thuû_s_n" localSheetId="11">#REF!</definedName>
    <definedName name="së_thuû_s_n">#REF!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8">#REF!</definedName>
    <definedName name="Sheet1" localSheetId="11">#REF!</definedName>
    <definedName name="Sheet1">#REF!</definedName>
    <definedName name="SIZE" localSheetId="8">#REF!</definedName>
    <definedName name="SIZE" localSheetId="11">#REF!</definedName>
    <definedName name="SIZE">#REF!</definedName>
    <definedName name="SL" localSheetId="8">#REF!</definedName>
    <definedName name="SL" localSheetId="11">#REF!</definedName>
    <definedName name="SL">#REF!</definedName>
    <definedName name="SL_CRD" localSheetId="8">#REF!</definedName>
    <definedName name="SL_CRD" localSheetId="11">#REF!</definedName>
    <definedName name="SL_CRD">#REF!</definedName>
    <definedName name="SL_CRS" localSheetId="8">#REF!</definedName>
    <definedName name="SL_CRS" localSheetId="11">#REF!</definedName>
    <definedName name="SL_CRS">#REF!</definedName>
    <definedName name="SL_CS" localSheetId="8">#REF!</definedName>
    <definedName name="SL_CS" localSheetId="11">#REF!</definedName>
    <definedName name="SL_CS">#REF!</definedName>
    <definedName name="SL_DD" localSheetId="8">#REF!</definedName>
    <definedName name="SL_DD" localSheetId="11">#REF!</definedName>
    <definedName name="SL_DD">#REF!</definedName>
    <definedName name="smax" localSheetId="8">#REF!</definedName>
    <definedName name="smax" localSheetId="11">#REF!</definedName>
    <definedName name="smax">#REF!</definedName>
    <definedName name="smax1" localSheetId="8">#REF!</definedName>
    <definedName name="smax1" localSheetId="11">#REF!</definedName>
    <definedName name="smax1">#REF!</definedName>
    <definedName name="sn" localSheetId="8">#REF!</definedName>
    <definedName name="sn" localSheetId="11">#REF!</definedName>
    <definedName name="sn">#REF!</definedName>
    <definedName name="soc3p" localSheetId="8">#REF!</definedName>
    <definedName name="soc3p" localSheetId="11">#REF!</definedName>
    <definedName name="soc3p">#REF!</definedName>
    <definedName name="SoilType" localSheetId="8">#REF!</definedName>
    <definedName name="SoilType" localSheetId="11">#REF!</definedName>
    <definedName name="SoilType">#REF!</definedName>
    <definedName name="soluongnhap" localSheetId="8">#REF!</definedName>
    <definedName name="soluongnhap" localSheetId="11">#REF!</definedName>
    <definedName name="soluongnhap">#REF!</definedName>
    <definedName name="Spanner_Auto_File">"C:\My Documents\tinh cdo.x2a"</definedName>
    <definedName name="ST">#REF!</definedName>
    <definedName name="SUMMARY">#REF!</definedName>
    <definedName name="t." localSheetId="8">#REF!</definedName>
    <definedName name="t." localSheetId="11">#REF!</definedName>
    <definedName name="t.">#REF!</definedName>
    <definedName name="t.." localSheetId="8">#REF!</definedName>
    <definedName name="t.." localSheetId="11">#REF!</definedName>
    <definedName name="t..">#REF!</definedName>
    <definedName name="T.TBA" localSheetId="8">#REF!</definedName>
    <definedName name="T.TBA" localSheetId="11">#REF!</definedName>
    <definedName name="T.TBA">#REF!</definedName>
    <definedName name="T0.4" localSheetId="8">#REF!</definedName>
    <definedName name="T0.4" localSheetId="11">#REF!</definedName>
    <definedName name="T0.4">#REF!</definedName>
    <definedName name="t101p" localSheetId="8">#REF!</definedName>
    <definedName name="t101p" localSheetId="11">#REF!</definedName>
    <definedName name="t101p">#REF!</definedName>
    <definedName name="t103p" localSheetId="8">#REF!</definedName>
    <definedName name="t103p" localSheetId="11">#REF!</definedName>
    <definedName name="t103p">#REF!</definedName>
    <definedName name="t10nc1p" localSheetId="8">#REF!</definedName>
    <definedName name="t10nc1p" localSheetId="11">#REF!</definedName>
    <definedName name="t10nc1p">#REF!</definedName>
    <definedName name="t10vl1p" localSheetId="8">#REF!</definedName>
    <definedName name="t10vl1p" localSheetId="11">#REF!</definedName>
    <definedName name="t10vl1p">#REF!</definedName>
    <definedName name="t121p" localSheetId="8">#REF!</definedName>
    <definedName name="t121p" localSheetId="11">#REF!</definedName>
    <definedName name="t121p">#REF!</definedName>
    <definedName name="t123p" localSheetId="8">#REF!</definedName>
    <definedName name="t123p" localSheetId="11">#REF!</definedName>
    <definedName name="t123p">#REF!</definedName>
    <definedName name="t141p" localSheetId="8">#REF!</definedName>
    <definedName name="t141p" localSheetId="11">#REF!</definedName>
    <definedName name="t141p">#REF!</definedName>
    <definedName name="t143p" localSheetId="8">#REF!</definedName>
    <definedName name="t143p" localSheetId="11">#REF!</definedName>
    <definedName name="t143p">#REF!</definedName>
    <definedName name="t14nc3p" localSheetId="8">#REF!</definedName>
    <definedName name="t14nc3p" localSheetId="11">#REF!</definedName>
    <definedName name="t14nc3p">#REF!</definedName>
    <definedName name="t14vl3p" localSheetId="8">#REF!</definedName>
    <definedName name="t14vl3p" localSheetId="11">#REF!</definedName>
    <definedName name="t14vl3p">#REF!</definedName>
    <definedName name="tadao" localSheetId="8">#REF!</definedName>
    <definedName name="tadao" localSheetId="11">#REF!</definedName>
    <definedName name="tadao">#REF!</definedName>
    <definedName name="Tæng_c_ng_suÊt_hiÖn_t_i">"THOP"</definedName>
    <definedName name="Tæng_Cty_c__khÝ_NL_v__má" localSheetId="8">#REF!</definedName>
    <definedName name="Tæng_Cty_c__khÝ_NL_v__má" localSheetId="11">#REF!</definedName>
    <definedName name="Tæng_Cty_c__khÝ_NL_v__má">#REF!</definedName>
    <definedName name="Tang">100</definedName>
    <definedName name="TaxTV">10%</definedName>
    <definedName name="TaxXL">5%</definedName>
    <definedName name="TC">#REF!</definedName>
    <definedName name="TC_NHANH1" localSheetId="8">#REF!</definedName>
    <definedName name="TC_NHANH1" localSheetId="11">#REF!</definedName>
    <definedName name="TC_NHANH1">#REF!</definedName>
    <definedName name="td1p" localSheetId="8">#REF!</definedName>
    <definedName name="td1p" localSheetId="11">#REF!</definedName>
    <definedName name="td1p">#REF!</definedName>
    <definedName name="td3p" localSheetId="8">#REF!</definedName>
    <definedName name="td3p" localSheetId="11">#REF!</definedName>
    <definedName name="td3p">#REF!</definedName>
    <definedName name="tdnc1p" localSheetId="8">#REF!</definedName>
    <definedName name="tdnc1p" localSheetId="11">#REF!</definedName>
    <definedName name="tdnc1p">#REF!</definedName>
    <definedName name="tdo" localSheetId="8">#REF!</definedName>
    <definedName name="tdo" localSheetId="11">#REF!</definedName>
    <definedName name="tdo">#REF!</definedName>
    <definedName name="tdtr2cnc" localSheetId="8">#REF!</definedName>
    <definedName name="tdtr2cnc" localSheetId="11">#REF!</definedName>
    <definedName name="tdtr2cnc">#REF!</definedName>
    <definedName name="tdtr2cvl" localSheetId="8">#REF!</definedName>
    <definedName name="tdtr2cvl" localSheetId="11">#REF!</definedName>
    <definedName name="tdtr2cvl">#REF!</definedName>
    <definedName name="tdvl1p" localSheetId="8">#REF!</definedName>
    <definedName name="tdvl1p" localSheetId="11">#REF!</definedName>
    <definedName name="tdvl1p">#REF!</definedName>
    <definedName name="ten" localSheetId="8">#REF!</definedName>
    <definedName name="ten" localSheetId="11">#REF!</definedName>
    <definedName name="ten">#REF!</definedName>
    <definedName name="test" localSheetId="8">#REF!</definedName>
    <definedName name="test" localSheetId="11">#REF!</definedName>
    <definedName name="test">#REF!</definedName>
    <definedName name="TH.BM" localSheetId="8">#REF!</definedName>
    <definedName name="TH.BM" localSheetId="11">#REF!</definedName>
    <definedName name="TH.BM">#REF!</definedName>
    <definedName name="TH.DVKD" localSheetId="8">#REF!</definedName>
    <definedName name="TH.DVKD" localSheetId="11">#REF!</definedName>
    <definedName name="TH.DVKD">#REF!</definedName>
    <definedName name="TH.HB" localSheetId="8">#REF!</definedName>
    <definedName name="TH.HB" localSheetId="11">#REF!</definedName>
    <definedName name="TH.HB">#REF!</definedName>
    <definedName name="TH.HR" localSheetId="8">#REF!</definedName>
    <definedName name="TH.HR" localSheetId="11">#REF!</definedName>
    <definedName name="TH.HR">#REF!</definedName>
    <definedName name="TH.KT" localSheetId="8">#REF!</definedName>
    <definedName name="TH.KT" localSheetId="11">#REF!</definedName>
    <definedName name="TH.KT">#REF!</definedName>
    <definedName name="TH.NK" localSheetId="8">#REF!</definedName>
    <definedName name="TH.NK" localSheetId="11">#REF!</definedName>
    <definedName name="TH.NK">#REF!</definedName>
    <definedName name="TH.SL" localSheetId="8">#REF!</definedName>
    <definedName name="TH.SL" localSheetId="11">#REF!</definedName>
    <definedName name="TH.SL">#REF!</definedName>
    <definedName name="TH.TBDM" localSheetId="8">#REF!</definedName>
    <definedName name="TH.TBDM" localSheetId="11">#REF!</definedName>
    <definedName name="TH.TBDM">#REF!</definedName>
    <definedName name="TH.TC" localSheetId="8">#REF!</definedName>
    <definedName name="TH.TC" localSheetId="11">#REF!</definedName>
    <definedName name="TH.TC">#REF!</definedName>
    <definedName name="thepma">10500</definedName>
    <definedName name="thht">#REF!</definedName>
    <definedName name="THI" localSheetId="8">#REF!</definedName>
    <definedName name="THI" localSheetId="11">#REF!</definedName>
    <definedName name="THI">#REF!</definedName>
    <definedName name="thinh" localSheetId="8">#REF!</definedName>
    <definedName name="thinh" localSheetId="11">#REF!</definedName>
    <definedName name="thinh">#REF!</definedName>
    <definedName name="thkp3" localSheetId="8">#REF!</definedName>
    <definedName name="thkp3" localSheetId="11">#REF!</definedName>
    <definedName name="thkp3">#REF!</definedName>
    <definedName name="THKP7YT" localSheetId="11" hidden="1">{"'Sheet1'!$L$16"}</definedName>
    <definedName name="THKP7YT" hidden="1">{"'Sheet1'!$L$16"}</definedName>
    <definedName name="THOP">"THOP"</definedName>
    <definedName name="thtt" localSheetId="8">#REF!</definedName>
    <definedName name="thtt" localSheetId="11">#REF!</definedName>
    <definedName name="thtt">#REF!</definedName>
    <definedName name="thue">6</definedName>
    <definedName name="thvlmoimoi" localSheetId="11" hidden="1">{"'Sheet1'!$L$16"}</definedName>
    <definedName name="thvlmoimoi" hidden="1">{"'Sheet1'!$L$16"}</definedName>
    <definedName name="Tien" localSheetId="8">#REF!</definedName>
    <definedName name="Tien" localSheetId="11">#REF!</definedName>
    <definedName name="Tien">#REF!</definedName>
    <definedName name="TienThanhToan" localSheetId="8">#REF!</definedName>
    <definedName name="TienThanhToan" localSheetId="11">#REF!</definedName>
    <definedName name="TienThanhToan">#REF!</definedName>
    <definedName name="TienThanhToanNB" localSheetId="8">#REF!</definedName>
    <definedName name="TienThanhToanNB" localSheetId="11">#REF!</definedName>
    <definedName name="TienThanhToanNB">#REF!</definedName>
    <definedName name="Tiepdiama">9500</definedName>
    <definedName name="Tim_cong" localSheetId="8">#REF!</definedName>
    <definedName name="Tim_cong" localSheetId="11">#REF!</definedName>
    <definedName name="Tim_cong">#REF!</definedName>
    <definedName name="tim_xuat_hien" localSheetId="8">#REF!</definedName>
    <definedName name="tim_xuat_hien" localSheetId="11">#REF!</definedName>
    <definedName name="tim_xuat_hien">#REF!</definedName>
    <definedName name="TITAN" localSheetId="8">#REF!</definedName>
    <definedName name="TITAN" localSheetId="11">#REF!</definedName>
    <definedName name="TITAN">#REF!</definedName>
    <definedName name="TKYB">"TKYB"</definedName>
    <definedName name="TLAC120" localSheetId="8">#REF!</definedName>
    <definedName name="TLAC120" localSheetId="11">#REF!</definedName>
    <definedName name="TLAC120">#REF!</definedName>
    <definedName name="TLAC35" localSheetId="8">#REF!</definedName>
    <definedName name="TLAC35" localSheetId="11">#REF!</definedName>
    <definedName name="TLAC35">#REF!</definedName>
    <definedName name="TLAC50" localSheetId="8">#REF!</definedName>
    <definedName name="TLAC50" localSheetId="11">#REF!</definedName>
    <definedName name="TLAC50">#REF!</definedName>
    <definedName name="TLAC70" localSheetId="8">#REF!</definedName>
    <definedName name="TLAC70" localSheetId="11">#REF!</definedName>
    <definedName name="TLAC70">#REF!</definedName>
    <definedName name="TLAC95" localSheetId="8">#REF!</definedName>
    <definedName name="TLAC95" localSheetId="11">#REF!</definedName>
    <definedName name="TLAC95">#REF!</definedName>
    <definedName name="Tle" localSheetId="8">#REF!</definedName>
    <definedName name="Tle" localSheetId="11">#REF!</definedName>
    <definedName name="Tle">#REF!</definedName>
    <definedName name="ton" localSheetId="8">#REF!</definedName>
    <definedName name="ton" localSheetId="11">#REF!</definedName>
    <definedName name="ton">#REF!</definedName>
    <definedName name="Tong_co" localSheetId="8">#REF!</definedName>
    <definedName name="Tong_co" localSheetId="11">#REF!</definedName>
    <definedName name="Tong_co">#REF!</definedName>
    <definedName name="Tong_no" localSheetId="8">#REF!</definedName>
    <definedName name="Tong_no" localSheetId="11">#REF!</definedName>
    <definedName name="Tong_no">#REF!</definedName>
    <definedName name="TOTAL" localSheetId="8">#REF!</definedName>
    <definedName name="TOTAL" localSheetId="11">#REF!</definedName>
    <definedName name="TOTAL">#REF!</definedName>
    <definedName name="TPLRP" localSheetId="8">#REF!</definedName>
    <definedName name="TPLRP" localSheetId="11">#REF!</definedName>
    <definedName name="TPLRP">#REF!</definedName>
    <definedName name="Tra_DM_su_dung" localSheetId="8">#REF!</definedName>
    <definedName name="Tra_DM_su_dung" localSheetId="11">#REF!</definedName>
    <definedName name="Tra_DM_su_dung">#REF!</definedName>
    <definedName name="Tra_don_gia_KS" localSheetId="8">#REF!</definedName>
    <definedName name="Tra_don_gia_KS" localSheetId="11">#REF!</definedName>
    <definedName name="Tra_don_gia_KS">#REF!</definedName>
    <definedName name="Tra_DTCT" localSheetId="8">#REF!</definedName>
    <definedName name="Tra_DTCT" localSheetId="11">#REF!</definedName>
    <definedName name="Tra_DTCT">#REF!</definedName>
    <definedName name="Tra_gtxl_cong" localSheetId="8">#REF!</definedName>
    <definedName name="Tra_gtxl_cong" localSheetId="11">#REF!</definedName>
    <definedName name="Tra_gtxl_cong">#REF!</definedName>
    <definedName name="Tra_tim_hang_mucPT_trung" localSheetId="8">#REF!</definedName>
    <definedName name="Tra_tim_hang_mucPT_trung" localSheetId="11">#REF!</definedName>
    <definedName name="Tra_tim_hang_mucPT_trung">#REF!</definedName>
    <definedName name="Tra_TL" localSheetId="8">#REF!</definedName>
    <definedName name="Tra_TL" localSheetId="11">#REF!</definedName>
    <definedName name="Tra_TL">#REF!</definedName>
    <definedName name="Tra_ty_le2" localSheetId="8">#REF!</definedName>
    <definedName name="Tra_ty_le2" localSheetId="11">#REF!</definedName>
    <definedName name="Tra_ty_le2">#REF!</definedName>
    <definedName name="Tra_ty_le3" localSheetId="8">#REF!</definedName>
    <definedName name="Tra_ty_le3" localSheetId="11">#REF!</definedName>
    <definedName name="Tra_ty_le3">#REF!</definedName>
    <definedName name="Tra_ty_le4" localSheetId="8">#REF!</definedName>
    <definedName name="Tra_ty_le4" localSheetId="11">#REF!</definedName>
    <definedName name="Tra_ty_le4">#REF!</definedName>
    <definedName name="Tra_ty_le5" localSheetId="8">#REF!</definedName>
    <definedName name="Tra_ty_le5" localSheetId="11">#REF!</definedName>
    <definedName name="Tra_ty_le5">#REF!</definedName>
    <definedName name="TRA_VAT_LIEU" localSheetId="8">#REF!</definedName>
    <definedName name="TRA_VAT_LIEU" localSheetId="11">#REF!</definedName>
    <definedName name="TRA_VAT_LIEU">#REF!</definedName>
    <definedName name="TRA_VL" localSheetId="8">#REF!</definedName>
    <definedName name="TRA_VL" localSheetId="11">#REF!</definedName>
    <definedName name="TRA_VL">#REF!</definedName>
    <definedName name="TRADE2" localSheetId="8">#REF!</definedName>
    <definedName name="TRADE2" localSheetId="11">#REF!</definedName>
    <definedName name="TRADE2">#REF!</definedName>
    <definedName name="TRAvH" localSheetId="8">#REF!</definedName>
    <definedName name="TRAvH" localSheetId="11">#REF!</definedName>
    <definedName name="TRAvH">#REF!</definedName>
    <definedName name="TRAVL" localSheetId="8">#REF!</definedName>
    <definedName name="TRAVL" localSheetId="11">#REF!</definedName>
    <definedName name="TRAVL">#REF!</definedName>
    <definedName name="trigianhapthan" localSheetId="8">#REF!</definedName>
    <definedName name="trigianhapthan" localSheetId="11">#REF!</definedName>
    <definedName name="trigianhapthan">#REF!</definedName>
    <definedName name="trigiaxuatthan" localSheetId="8">#REF!</definedName>
    <definedName name="trigiaxuatthan" localSheetId="11">#REF!</definedName>
    <definedName name="trigiaxuatthan">#REF!</definedName>
    <definedName name="TT_1P" localSheetId="8">#REF!</definedName>
    <definedName name="TT_1P" localSheetId="11">#REF!</definedName>
    <definedName name="TT_1P">#REF!</definedName>
    <definedName name="TT_3p" localSheetId="8">#REF!</definedName>
    <definedName name="TT_3p" localSheetId="11">#REF!</definedName>
    <definedName name="TT_3p">#REF!</definedName>
    <definedName name="ttao" localSheetId="8">#REF!</definedName>
    <definedName name="ttao" localSheetId="11">#REF!</definedName>
    <definedName name="ttao">#REF!</definedName>
    <definedName name="ttinh">#REF!</definedName>
    <definedName name="ttronmk" localSheetId="8">#REF!</definedName>
    <definedName name="ttronmk" localSheetId="11">#REF!</definedName>
    <definedName name="ttronmk">#REF!</definedName>
    <definedName name="ttttttttttttttttt" localSheetId="8">#REF!</definedName>
    <definedName name="ttttttttttttttttt" localSheetId="11">#REF!</definedName>
    <definedName name="ttttttttttttttttt">#REF!</definedName>
    <definedName name="tv75nc" localSheetId="8">#REF!</definedName>
    <definedName name="tv75nc" localSheetId="11">#REF!</definedName>
    <definedName name="tv75nc">#REF!</definedName>
    <definedName name="tv75vl" localSheetId="8">#REF!</definedName>
    <definedName name="tv75vl" localSheetId="11">#REF!</definedName>
    <definedName name="tv75vl">#REF!</definedName>
    <definedName name="Ty_Le_1">#REF!</definedName>
    <definedName name="ty_le_BTN" localSheetId="8">#REF!</definedName>
    <definedName name="ty_le_BTN" localSheetId="11">#REF!</definedName>
    <definedName name="ty_le_BTN">#REF!</definedName>
    <definedName name="Ty_le1" localSheetId="8">#REF!</definedName>
    <definedName name="Ty_le1" localSheetId="11">#REF!</definedName>
    <definedName name="Ty_le1">#REF!</definedName>
    <definedName name="tytrong16so5nam">'[1]PLI CTrinh'!$CN$10</definedName>
    <definedName name="UP" localSheetId="8">#REF!,#REF!,#REF!,#REF!,#REF!,#REF!,#REF!,#REF!,#REF!,#REF!,#REF!</definedName>
    <definedName name="UP" localSheetId="11">#REF!,#REF!,#REF!,#REF!,#REF!,#REF!,#REF!,#REF!,#REF!,#REF!,#REF!</definedName>
    <definedName name="UP">#REF!,#REF!,#REF!,#REF!,#REF!,#REF!,#REF!,#REF!,#REF!,#REF!,#REF!</definedName>
    <definedName name="VAÄT_LIEÄU">"ATRAM"</definedName>
    <definedName name="vl1p">#REF!</definedName>
    <definedName name="vl3p" localSheetId="8">#REF!</definedName>
    <definedName name="vl3p" localSheetId="11">#REF!</definedName>
    <definedName name="vl3p">#REF!</definedName>
    <definedName name="VLBS">#N/A</definedName>
    <definedName name="vldn600">#REF!</definedName>
    <definedName name="VLM" localSheetId="8">#REF!</definedName>
    <definedName name="VLM" localSheetId="11">#REF!</definedName>
    <definedName name="VLM">#REF!</definedName>
    <definedName name="vltram" localSheetId="8">#REF!</definedName>
    <definedName name="vltram" localSheetId="11">#REF!</definedName>
    <definedName name="vltram">#REF!</definedName>
    <definedName name="vr3p" localSheetId="8">#REF!</definedName>
    <definedName name="vr3p" localSheetId="11">#REF!</definedName>
    <definedName name="vr3p">#REF!</definedName>
    <definedName name="Vu" localSheetId="8">#REF!</definedName>
    <definedName name="Vu" localSheetId="11">#REF!</definedName>
    <definedName name="Vu">#REF!</definedName>
    <definedName name="Vu_" localSheetId="8">#REF!</definedName>
    <definedName name="Vu_" localSheetId="11">#REF!</definedName>
    <definedName name="Vu_">#REF!</definedName>
    <definedName name="WIRE1">5</definedName>
    <definedName name="wl">#REF!</definedName>
    <definedName name="Wss">#REF!</definedName>
    <definedName name="Wst" localSheetId="8">#REF!</definedName>
    <definedName name="Wst" localSheetId="11">#REF!</definedName>
    <definedName name="Wst">#REF!</definedName>
    <definedName name="wt" localSheetId="8">#REF!</definedName>
    <definedName name="wt" localSheetId="11">#REF!</definedName>
    <definedName name="wt">#REF!</definedName>
    <definedName name="WW">#N/A</definedName>
    <definedName name="wwwwwwwwwwwwwwwwwwwwư" localSheetId="8">#REF!</definedName>
    <definedName name="wwwwwwwwwwwwwwwwwwwwư" localSheetId="11">#REF!</definedName>
    <definedName name="wwwwwwwwwwwwwwwwwwwwư">#REF!</definedName>
    <definedName name="x1ping">#REF!</definedName>
    <definedName name="x1pint" localSheetId="8">#REF!</definedName>
    <definedName name="x1pint" localSheetId="11">#REF!</definedName>
    <definedName name="x1pint">#REF!</definedName>
    <definedName name="XBCNCKT">5600</definedName>
    <definedName name="XCCT">0.5</definedName>
    <definedName name="xfco" localSheetId="8">#REF!</definedName>
    <definedName name="xfco" localSheetId="11">#REF!</definedName>
    <definedName name="xfco">#REF!</definedName>
    <definedName name="xfco3p" localSheetId="8">#REF!</definedName>
    <definedName name="xfco3p" localSheetId="11">#REF!</definedName>
    <definedName name="xfco3p">#REF!</definedName>
    <definedName name="xfcotnc" localSheetId="8">#REF!</definedName>
    <definedName name="xfcotnc" localSheetId="11">#REF!</definedName>
    <definedName name="xfcotnc">#REF!</definedName>
    <definedName name="xfcotvl" localSheetId="8">#REF!</definedName>
    <definedName name="xfcotvl" localSheetId="11">#REF!</definedName>
    <definedName name="xfcotvl">#REF!</definedName>
    <definedName name="xh" localSheetId="8">#REF!</definedName>
    <definedName name="xh" localSheetId="11">#REF!</definedName>
    <definedName name="xh">#REF!</definedName>
    <definedName name="xhn" localSheetId="8">#REF!</definedName>
    <definedName name="xhn" localSheetId="11">#REF!</definedName>
    <definedName name="xhn">#REF!</definedName>
    <definedName name="xig" localSheetId="8">#REF!</definedName>
    <definedName name="xig" localSheetId="11">#REF!</definedName>
    <definedName name="xig">#REF!</definedName>
    <definedName name="xig1" localSheetId="8">#REF!</definedName>
    <definedName name="xig1" localSheetId="11">#REF!</definedName>
    <definedName name="xig1">#REF!</definedName>
    <definedName name="xig1p" localSheetId="8">#REF!</definedName>
    <definedName name="xig1p" localSheetId="11">#REF!</definedName>
    <definedName name="xig1p">#REF!</definedName>
    <definedName name="xig3p" localSheetId="8">#REF!</definedName>
    <definedName name="xig3p" localSheetId="11">#REF!</definedName>
    <definedName name="xig3p">#REF!</definedName>
    <definedName name="xignc3p" localSheetId="8">#REF!</definedName>
    <definedName name="xignc3p" localSheetId="11">#REF!</definedName>
    <definedName name="xignc3p">#REF!</definedName>
    <definedName name="xigvl3p" localSheetId="8">#REF!</definedName>
    <definedName name="xigvl3p" localSheetId="11">#REF!</definedName>
    <definedName name="xigvl3p">#REF!</definedName>
    <definedName name="xin" localSheetId="8">#REF!</definedName>
    <definedName name="xin" localSheetId="11">#REF!</definedName>
    <definedName name="xin">#REF!</definedName>
    <definedName name="xin190" localSheetId="8">#REF!</definedName>
    <definedName name="xin190" localSheetId="11">#REF!</definedName>
    <definedName name="xin190">#REF!</definedName>
    <definedName name="xin1903p" localSheetId="8">#REF!</definedName>
    <definedName name="xin1903p" localSheetId="11">#REF!</definedName>
    <definedName name="xin1903p">#REF!</definedName>
    <definedName name="xin2903p" localSheetId="8">#REF!</definedName>
    <definedName name="xin2903p" localSheetId="11">#REF!</definedName>
    <definedName name="xin2903p">#REF!</definedName>
    <definedName name="xin290nc3p" localSheetId="8">#REF!</definedName>
    <definedName name="xin290nc3p" localSheetId="11">#REF!</definedName>
    <definedName name="xin290nc3p">#REF!</definedName>
    <definedName name="xin290vl3p" localSheetId="8">#REF!</definedName>
    <definedName name="xin290vl3p" localSheetId="11">#REF!</definedName>
    <definedName name="xin290vl3p">#REF!</definedName>
    <definedName name="xin3p" localSheetId="8">#REF!</definedName>
    <definedName name="xin3p" localSheetId="11">#REF!</definedName>
    <definedName name="xin3p">#REF!</definedName>
    <definedName name="xind" localSheetId="8">#REF!</definedName>
    <definedName name="xind" localSheetId="11">#REF!</definedName>
    <definedName name="xind">#REF!</definedName>
    <definedName name="xind1p" localSheetId="8">#REF!</definedName>
    <definedName name="xind1p" localSheetId="11">#REF!</definedName>
    <definedName name="xind1p">#REF!</definedName>
    <definedName name="xind3p" localSheetId="8">#REF!</definedName>
    <definedName name="xind3p" localSheetId="11">#REF!</definedName>
    <definedName name="xind3p">#REF!</definedName>
    <definedName name="xindnc1p" localSheetId="8">#REF!</definedName>
    <definedName name="xindnc1p" localSheetId="11">#REF!</definedName>
    <definedName name="xindnc1p">#REF!</definedName>
    <definedName name="xindvl1p" localSheetId="8">#REF!</definedName>
    <definedName name="xindvl1p" localSheetId="11">#REF!</definedName>
    <definedName name="xindvl1p">#REF!</definedName>
    <definedName name="xing1p" localSheetId="8">#REF!</definedName>
    <definedName name="xing1p" localSheetId="11">#REF!</definedName>
    <definedName name="xing1p">#REF!</definedName>
    <definedName name="xingnc1p" localSheetId="8">#REF!</definedName>
    <definedName name="xingnc1p" localSheetId="11">#REF!</definedName>
    <definedName name="xingnc1p">#REF!</definedName>
    <definedName name="xingvl1p" localSheetId="8">#REF!</definedName>
    <definedName name="xingvl1p" localSheetId="11">#REF!</definedName>
    <definedName name="xingvl1p">#REF!</definedName>
    <definedName name="xinnc3p" localSheetId="8">#REF!</definedName>
    <definedName name="xinnc3p" localSheetId="11">#REF!</definedName>
    <definedName name="xinnc3p">#REF!</definedName>
    <definedName name="xint1p" localSheetId="8">#REF!</definedName>
    <definedName name="xint1p" localSheetId="11">#REF!</definedName>
    <definedName name="xint1p">#REF!</definedName>
    <definedName name="xinvl3p" localSheetId="8">#REF!</definedName>
    <definedName name="xinvl3p" localSheetId="11">#REF!</definedName>
    <definedName name="xinvl3p">#REF!</definedName>
    <definedName name="xit" localSheetId="8">#REF!</definedName>
    <definedName name="xit" localSheetId="11">#REF!</definedName>
    <definedName name="xit">#REF!</definedName>
    <definedName name="xit1" localSheetId="8">#REF!</definedName>
    <definedName name="xit1" localSheetId="11">#REF!</definedName>
    <definedName name="xit1">#REF!</definedName>
    <definedName name="xit1p" localSheetId="8">#REF!</definedName>
    <definedName name="xit1p" localSheetId="11">#REF!</definedName>
    <definedName name="xit1p">#REF!</definedName>
    <definedName name="xit2nc3p" localSheetId="8">#REF!</definedName>
    <definedName name="xit2nc3p" localSheetId="11">#REF!</definedName>
    <definedName name="xit2nc3p">#REF!</definedName>
    <definedName name="xit2vl3p" localSheetId="8">#REF!</definedName>
    <definedName name="xit2vl3p" localSheetId="11">#REF!</definedName>
    <definedName name="xit2vl3p">#REF!</definedName>
    <definedName name="xit3p" localSheetId="8">#REF!</definedName>
    <definedName name="xit3p" localSheetId="11">#REF!</definedName>
    <definedName name="xit3p">#REF!</definedName>
    <definedName name="xitnc3p" localSheetId="8">#REF!</definedName>
    <definedName name="xitnc3p" localSheetId="11">#REF!</definedName>
    <definedName name="xitnc3p">#REF!</definedName>
    <definedName name="xitvl3p" localSheetId="8">#REF!</definedName>
    <definedName name="xitvl3p" localSheetId="11">#REF!</definedName>
    <definedName name="xitvl3p">#REF!</definedName>
    <definedName name="xl" localSheetId="8">#REF!</definedName>
    <definedName name="xl" localSheetId="11">#REF!</definedName>
    <definedName name="xl">#REF!</definedName>
    <definedName name="xlc" localSheetId="8">#REF!</definedName>
    <definedName name="xlc" localSheetId="11">#REF!</definedName>
    <definedName name="xlc">#REF!</definedName>
    <definedName name="xlk" localSheetId="8">#REF!</definedName>
    <definedName name="xlk" localSheetId="11">#REF!</definedName>
    <definedName name="xlk">#REF!</definedName>
    <definedName name="xn" localSheetId="8">#REF!</definedName>
    <definedName name="xn" localSheetId="11">#REF!</definedName>
    <definedName name="xn">#REF!</definedName>
    <definedName name="XTKKTTC">7500</definedName>
    <definedName name="xuatthan" localSheetId="8">#REF!</definedName>
    <definedName name="xuatthan" localSheetId="11">#REF!</definedName>
    <definedName name="xuatthan">#REF!</definedName>
    <definedName name="y" localSheetId="8">#REF!</definedName>
    <definedName name="y" localSheetId="11">#REF!</definedName>
    <definedName name="y">#REF!</definedName>
    <definedName name="yyyyyyyyyyyyyyyy" localSheetId="8">#REF!</definedName>
    <definedName name="yyyyyyyyyyyyyyyy" localSheetId="11">#REF!</definedName>
    <definedName name="yyyyyyyyyyyyyyyy">#REF!</definedName>
    <definedName name="z" localSheetId="8">#REF!</definedName>
    <definedName name="z" localSheetId="11">#REF!</definedName>
    <definedName name="z">#REF!</definedName>
    <definedName name="zl" localSheetId="8">#REF!</definedName>
    <definedName name="zl" localSheetId="11">#REF!</definedName>
    <definedName name="zl">#REF!</definedName>
    <definedName name="Zw" localSheetId="8">#REF!</definedName>
    <definedName name="Zw" localSheetId="11">#REF!</definedName>
    <definedName name="Zw">#REF!</definedName>
  </definedNames>
  <calcPr calcId="152511"/>
</workbook>
</file>

<file path=xl/calcChain.xml><?xml version="1.0" encoding="utf-8"?>
<calcChain xmlns="http://schemas.openxmlformats.org/spreadsheetml/2006/main">
  <c r="C9" i="52" l="1"/>
  <c r="AB9" i="52"/>
  <c r="Q470" i="51" l="1"/>
  <c r="Q471" i="51"/>
  <c r="Q472" i="51"/>
  <c r="Q473" i="51"/>
  <c r="Q474" i="51"/>
  <c r="Q475" i="51"/>
  <c r="Q476" i="51"/>
  <c r="Q477" i="51"/>
  <c r="Q478" i="51"/>
  <c r="Q479" i="51"/>
  <c r="Q480" i="51"/>
  <c r="Q481" i="51"/>
  <c r="Q482" i="51"/>
  <c r="Q483" i="51"/>
  <c r="Q484" i="51"/>
  <c r="Q485" i="51"/>
  <c r="Q486" i="51"/>
  <c r="Q487" i="51"/>
  <c r="Q488" i="51"/>
  <c r="Q489" i="51"/>
  <c r="Q490" i="51"/>
  <c r="Q491" i="51"/>
  <c r="Q492" i="51"/>
  <c r="Q493" i="51"/>
  <c r="Q494" i="51"/>
  <c r="Q495" i="51"/>
  <c r="Q496" i="51"/>
  <c r="Q497" i="51"/>
  <c r="Q498" i="51"/>
  <c r="Q499" i="51"/>
  <c r="Q500" i="51"/>
  <c r="Q501" i="51"/>
  <c r="Q502" i="51"/>
  <c r="Q503" i="51"/>
  <c r="Q504" i="51"/>
  <c r="Q505" i="51"/>
  <c r="Q506" i="51"/>
  <c r="Q507" i="51"/>
  <c r="Q508" i="51"/>
  <c r="Q509" i="51"/>
  <c r="Q510" i="51"/>
  <c r="Q511" i="51"/>
  <c r="Q513" i="51"/>
  <c r="Q514" i="51"/>
  <c r="Q515" i="51"/>
  <c r="Q516" i="51"/>
  <c r="Q517" i="51"/>
  <c r="Q518" i="51"/>
  <c r="Q519" i="51"/>
  <c r="Q520" i="51"/>
  <c r="Q521" i="51"/>
  <c r="Q522" i="51"/>
  <c r="Q523" i="51"/>
  <c r="Q524" i="51"/>
  <c r="Q525" i="51"/>
  <c r="Q526" i="51"/>
  <c r="Q527" i="51"/>
  <c r="Q528" i="51"/>
  <c r="Q530" i="51"/>
  <c r="Q531" i="51"/>
  <c r="Q469" i="51"/>
  <c r="Q272" i="51"/>
  <c r="Q258" i="51"/>
  <c r="Q254" i="51"/>
  <c r="Q248" i="51"/>
  <c r="Q243" i="51"/>
  <c r="Q239" i="51"/>
  <c r="Q225" i="51"/>
  <c r="Q224" i="51"/>
  <c r="Q226" i="51"/>
  <c r="Q227" i="51"/>
  <c r="Q228" i="51"/>
  <c r="Q229" i="51"/>
  <c r="Q230" i="51"/>
  <c r="Q231" i="51"/>
  <c r="Q232" i="51"/>
  <c r="Q233" i="51"/>
  <c r="Q234" i="51"/>
  <c r="Q235" i="51"/>
  <c r="Q236" i="51"/>
  <c r="Q237" i="51"/>
  <c r="Q238" i="51"/>
  <c r="Q223" i="51"/>
  <c r="Q185" i="51"/>
  <c r="Q186" i="51"/>
  <c r="Q187" i="51"/>
  <c r="Q188" i="51"/>
  <c r="Q189" i="51"/>
  <c r="Q190" i="51"/>
  <c r="Q191" i="51"/>
  <c r="Q192" i="51"/>
  <c r="Q193" i="51"/>
  <c r="Q194" i="51"/>
  <c r="Q195" i="51"/>
  <c r="Q197" i="51"/>
  <c r="Q198" i="51"/>
  <c r="Q199" i="51"/>
  <c r="Q200" i="51"/>
  <c r="Q201" i="51"/>
  <c r="Q202" i="51"/>
  <c r="Q203" i="51"/>
  <c r="Q204" i="51"/>
  <c r="Q205" i="51"/>
  <c r="Q206" i="51"/>
  <c r="Q207" i="51"/>
  <c r="Q209" i="51"/>
  <c r="Q210" i="51"/>
  <c r="Q211" i="51"/>
  <c r="Q212" i="51"/>
  <c r="Q213" i="51"/>
  <c r="Q214" i="51"/>
  <c r="Q215" i="51"/>
  <c r="Q216" i="51"/>
  <c r="Q217" i="51"/>
  <c r="Q218" i="51"/>
  <c r="Q219" i="51"/>
  <c r="Q220" i="51"/>
  <c r="Q221" i="51"/>
  <c r="Q222" i="51"/>
  <c r="Q183" i="51"/>
  <c r="Q182" i="51" s="1"/>
  <c r="Q152" i="51"/>
  <c r="Q153" i="51"/>
  <c r="Q154" i="51"/>
  <c r="Q155" i="51"/>
  <c r="Q156" i="51"/>
  <c r="Q157" i="51"/>
  <c r="Q158" i="51"/>
  <c r="Q159" i="51"/>
  <c r="Q160" i="51"/>
  <c r="Q161" i="51"/>
  <c r="Q162" i="51"/>
  <c r="Q163" i="51"/>
  <c r="Q164" i="51"/>
  <c r="Q165" i="51"/>
  <c r="Q166" i="51"/>
  <c r="Q167" i="51"/>
  <c r="Q168" i="51"/>
  <c r="Q169" i="51"/>
  <c r="Q170" i="51"/>
  <c r="Q171" i="51"/>
  <c r="Q172" i="51"/>
  <c r="Q173" i="51"/>
  <c r="Q174" i="51"/>
  <c r="Q175" i="51"/>
  <c r="Q176" i="51"/>
  <c r="Q177" i="51"/>
  <c r="Q178" i="51"/>
  <c r="Q179" i="51"/>
  <c r="Q180" i="51"/>
  <c r="Q181" i="51"/>
  <c r="Q151" i="51"/>
  <c r="Q150" i="51" s="1"/>
  <c r="Q143" i="51"/>
  <c r="Q144" i="51"/>
  <c r="Q145" i="51"/>
  <c r="Q146" i="51"/>
  <c r="Q147" i="51"/>
  <c r="Q148" i="51"/>
  <c r="Q149" i="51"/>
  <c r="Q142" i="51"/>
  <c r="Q141" i="51" s="1"/>
  <c r="Q123" i="51"/>
  <c r="Q125" i="51"/>
  <c r="Q126" i="51"/>
  <c r="Q127" i="51"/>
  <c r="Q128" i="51"/>
  <c r="Q129" i="51"/>
  <c r="Q130" i="51"/>
  <c r="Q131" i="51"/>
  <c r="Q132" i="51"/>
  <c r="Q133" i="51"/>
  <c r="Q134" i="51"/>
  <c r="Q135" i="51"/>
  <c r="Q136" i="51"/>
  <c r="Q137" i="51"/>
  <c r="Q138" i="51"/>
  <c r="Q139" i="51"/>
  <c r="Q140" i="51"/>
  <c r="Q124" i="51"/>
  <c r="AA14" i="52"/>
  <c r="Z33" i="52"/>
  <c r="Z9" i="52" s="1"/>
  <c r="X32" i="52"/>
  <c r="W32" i="52" s="1"/>
  <c r="X23" i="52"/>
  <c r="X31" i="52"/>
  <c r="W31" i="52" s="1"/>
  <c r="X27" i="52"/>
  <c r="W27" i="52" s="1"/>
  <c r="X22" i="52"/>
  <c r="W22" i="52" s="1"/>
  <c r="X14" i="52"/>
  <c r="V21" i="52"/>
  <c r="K21" i="52" s="1"/>
  <c r="U30" i="52"/>
  <c r="U19" i="52"/>
  <c r="K19" i="52" s="1"/>
  <c r="T14" i="52"/>
  <c r="T9" i="52" s="1"/>
  <c r="S14" i="52"/>
  <c r="S26" i="52"/>
  <c r="R9" i="52"/>
  <c r="Q14" i="52"/>
  <c r="Q20" i="52"/>
  <c r="K20" i="52" s="1"/>
  <c r="Q26" i="52"/>
  <c r="P9" i="52"/>
  <c r="O24" i="52"/>
  <c r="O9" i="52" s="1"/>
  <c r="N14" i="52"/>
  <c r="N22" i="52"/>
  <c r="K22" i="52" s="1"/>
  <c r="N25" i="52"/>
  <c r="N24" i="52"/>
  <c r="M29" i="52"/>
  <c r="K29" i="52" s="1"/>
  <c r="M28" i="52"/>
  <c r="K28" i="52" s="1"/>
  <c r="L24" i="52"/>
  <c r="L9" i="52" s="1"/>
  <c r="J22" i="52"/>
  <c r="J9" i="52" s="1"/>
  <c r="I25" i="52"/>
  <c r="I14" i="52"/>
  <c r="H14" i="52"/>
  <c r="G18" i="52"/>
  <c r="F17" i="52"/>
  <c r="F14" i="52"/>
  <c r="E15" i="52"/>
  <c r="E14" i="52"/>
  <c r="E16" i="52"/>
  <c r="D14" i="52"/>
  <c r="D9" i="52" s="1"/>
  <c r="K33" i="52"/>
  <c r="K32" i="52"/>
  <c r="K31" i="52"/>
  <c r="W30" i="52"/>
  <c r="W28" i="52"/>
  <c r="K27" i="52"/>
  <c r="W26" i="52"/>
  <c r="W25" i="52"/>
  <c r="W24" i="52"/>
  <c r="W23" i="52"/>
  <c r="K23" i="52"/>
  <c r="W21" i="52"/>
  <c r="W20" i="52"/>
  <c r="W19" i="52"/>
  <c r="W15" i="52"/>
  <c r="K15" i="52"/>
  <c r="W12" i="52"/>
  <c r="K12" i="52"/>
  <c r="W11" i="52"/>
  <c r="K11" i="52"/>
  <c r="W10" i="52"/>
  <c r="U9" i="52" l="1"/>
  <c r="Q9" i="52"/>
  <c r="N9" i="52"/>
  <c r="M9" i="52"/>
  <c r="AA9" i="52"/>
  <c r="W33" i="52"/>
  <c r="Y9" i="52"/>
  <c r="X9" i="52"/>
  <c r="W14" i="52"/>
  <c r="V9" i="52"/>
  <c r="K30" i="52"/>
  <c r="S9" i="52"/>
  <c r="K14" i="52"/>
  <c r="K26" i="52"/>
  <c r="K25" i="52"/>
  <c r="H9" i="52"/>
  <c r="I9" i="52"/>
  <c r="G9" i="52"/>
  <c r="F9" i="52"/>
  <c r="E9" i="52"/>
  <c r="B4" i="52" s="1"/>
  <c r="K24" i="52"/>
  <c r="W9" i="52" l="1"/>
  <c r="K9" i="52"/>
  <c r="F512" i="51" l="1"/>
  <c r="F122" i="51" s="1"/>
  <c r="G512" i="51"/>
  <c r="G122" i="51" s="1"/>
  <c r="H512" i="51"/>
  <c r="H122" i="51" s="1"/>
  <c r="I512" i="51"/>
  <c r="I122" i="51" s="1"/>
  <c r="J512" i="51"/>
  <c r="J122" i="51" s="1"/>
  <c r="K512" i="51"/>
  <c r="K122" i="51" s="1"/>
  <c r="L512" i="51"/>
  <c r="L122" i="51" s="1"/>
  <c r="N512" i="51"/>
  <c r="N122" i="51" s="1"/>
  <c r="O512" i="51"/>
  <c r="O122" i="51" s="1"/>
  <c r="P512" i="51"/>
  <c r="P122" i="51" s="1"/>
  <c r="R512" i="51"/>
  <c r="S122" i="51"/>
  <c r="T512" i="51"/>
  <c r="T122" i="51" s="1"/>
  <c r="U122" i="51"/>
  <c r="V512" i="51"/>
  <c r="V122" i="51" s="1"/>
  <c r="W512" i="51"/>
  <c r="W122" i="51" s="1"/>
  <c r="X512" i="51"/>
  <c r="Y512" i="51"/>
  <c r="Y122" i="51" s="1"/>
  <c r="E512" i="51"/>
  <c r="E122" i="51" s="1"/>
  <c r="R122" i="51"/>
  <c r="X122" i="51"/>
  <c r="G57" i="51"/>
  <c r="H57" i="51"/>
  <c r="I57" i="51"/>
  <c r="M57" i="51"/>
  <c r="O57" i="51"/>
  <c r="P57" i="51"/>
  <c r="S57" i="51"/>
  <c r="U57" i="51"/>
  <c r="V57" i="51"/>
  <c r="W57" i="51"/>
  <c r="X57" i="51"/>
  <c r="Y57" i="51"/>
  <c r="E57" i="51"/>
  <c r="I29" i="51"/>
  <c r="R529" i="51"/>
  <c r="Q529" i="51" s="1"/>
  <c r="S529" i="51"/>
  <c r="T529" i="51"/>
  <c r="U529" i="51"/>
  <c r="V529" i="51"/>
  <c r="W529" i="51"/>
  <c r="X529" i="51"/>
  <c r="Y529" i="51"/>
  <c r="A531" i="51"/>
  <c r="M470" i="51"/>
  <c r="M471" i="51"/>
  <c r="M472" i="51"/>
  <c r="M473" i="51"/>
  <c r="M474" i="51"/>
  <c r="M475" i="51"/>
  <c r="M476" i="51"/>
  <c r="M477" i="51"/>
  <c r="M478" i="51"/>
  <c r="M479" i="51"/>
  <c r="M480" i="51"/>
  <c r="M481" i="51"/>
  <c r="M482" i="51"/>
  <c r="M483" i="51"/>
  <c r="M484" i="51"/>
  <c r="M485" i="51"/>
  <c r="M486" i="51"/>
  <c r="M487" i="51"/>
  <c r="M488" i="51"/>
  <c r="M489" i="51"/>
  <c r="M490" i="51"/>
  <c r="M491" i="51"/>
  <c r="M492" i="51"/>
  <c r="M493" i="51"/>
  <c r="M494" i="51"/>
  <c r="M495" i="51"/>
  <c r="M496" i="51"/>
  <c r="M497" i="51"/>
  <c r="M498" i="51"/>
  <c r="M499" i="51"/>
  <c r="M500" i="51"/>
  <c r="M501" i="51"/>
  <c r="M502" i="51"/>
  <c r="M503" i="51"/>
  <c r="M504" i="51"/>
  <c r="M505" i="51"/>
  <c r="M506" i="51"/>
  <c r="M507" i="51"/>
  <c r="M508" i="51"/>
  <c r="M509" i="51"/>
  <c r="M510" i="51"/>
  <c r="M511" i="51"/>
  <c r="M513" i="51"/>
  <c r="M512" i="51" s="1"/>
  <c r="M514" i="51"/>
  <c r="M515" i="51"/>
  <c r="M516" i="51"/>
  <c r="M517" i="51"/>
  <c r="M518" i="51"/>
  <c r="M519" i="51"/>
  <c r="M520" i="51"/>
  <c r="M521" i="51"/>
  <c r="M522" i="51"/>
  <c r="M523" i="51"/>
  <c r="M524" i="51"/>
  <c r="M525" i="51"/>
  <c r="M526" i="51"/>
  <c r="M527" i="51"/>
  <c r="M528" i="51"/>
  <c r="M469" i="51"/>
  <c r="A477" i="51"/>
  <c r="Q512" i="51" l="1"/>
  <c r="M122" i="51"/>
  <c r="Q240" i="51" l="1"/>
  <c r="Q241" i="51"/>
  <c r="Q242" i="51"/>
  <c r="Q244" i="51"/>
  <c r="Q245" i="51"/>
  <c r="Q246" i="51"/>
  <c r="Q247" i="51"/>
  <c r="Q249" i="51"/>
  <c r="Q250" i="51"/>
  <c r="Q251" i="51"/>
  <c r="Q252" i="51"/>
  <c r="Q253" i="51"/>
  <c r="Q255" i="51"/>
  <c r="Q256" i="51"/>
  <c r="Q257" i="51"/>
  <c r="Q259" i="51"/>
  <c r="Q260" i="51"/>
  <c r="Q261" i="51"/>
  <c r="Q262" i="51"/>
  <c r="Q263" i="51"/>
  <c r="Q264" i="51"/>
  <c r="Q265" i="51"/>
  <c r="Q266" i="51"/>
  <c r="Q267" i="51"/>
  <c r="Q268" i="51"/>
  <c r="Q122" i="51" s="1"/>
  <c r="Q269" i="51"/>
  <c r="Q270" i="51"/>
  <c r="Q271" i="51"/>
  <c r="Q273" i="51"/>
  <c r="Q274" i="51"/>
  <c r="Q275" i="51"/>
  <c r="Q276" i="51"/>
  <c r="Q277" i="51"/>
  <c r="Q278" i="51"/>
  <c r="Q279" i="51"/>
  <c r="Q280" i="51"/>
  <c r="Q281" i="51"/>
  <c r="Q282" i="51"/>
  <c r="Q283" i="51"/>
  <c r="Q284" i="51"/>
  <c r="Q285" i="51"/>
  <c r="Q286" i="51"/>
  <c r="Q287" i="51"/>
  <c r="Q288" i="51"/>
  <c r="Q289" i="51"/>
  <c r="Q290" i="51"/>
  <c r="Q291" i="51"/>
  <c r="Q292" i="51"/>
  <c r="Q293" i="51"/>
  <c r="Q294" i="51"/>
  <c r="Q295" i="51"/>
  <c r="Q296" i="51"/>
  <c r="Q297" i="51"/>
  <c r="Q298" i="51"/>
  <c r="Q299" i="51"/>
  <c r="Q300" i="51"/>
  <c r="Q301" i="51"/>
  <c r="Q302" i="51"/>
  <c r="Q303" i="51"/>
  <c r="Q304" i="51"/>
  <c r="Q305" i="51"/>
  <c r="Q306" i="51"/>
  <c r="Q307" i="51"/>
  <c r="Q308" i="51"/>
  <c r="Q309" i="51"/>
  <c r="Q310" i="51"/>
  <c r="Q311" i="51"/>
  <c r="Q312" i="51"/>
  <c r="Q313" i="51"/>
  <c r="Q314" i="51"/>
  <c r="Q315" i="51"/>
  <c r="Q316" i="51"/>
  <c r="Q317" i="51"/>
  <c r="Q318" i="51"/>
  <c r="Q319" i="51"/>
  <c r="Q320" i="51"/>
  <c r="Q321" i="51"/>
  <c r="Q322" i="51"/>
  <c r="Q323" i="51"/>
  <c r="Q324" i="51"/>
  <c r="Q325" i="51"/>
  <c r="Q326" i="51"/>
  <c r="Q327" i="51"/>
  <c r="Q328" i="51"/>
  <c r="Q329" i="51"/>
  <c r="Q330" i="51"/>
  <c r="Q331" i="51"/>
  <c r="Q332" i="51"/>
  <c r="Q333" i="51"/>
  <c r="Q334" i="51"/>
  <c r="Q335" i="51"/>
  <c r="Q336" i="51"/>
  <c r="Q337" i="51"/>
  <c r="Q338" i="51"/>
  <c r="Q339" i="51"/>
  <c r="Q340" i="51"/>
  <c r="Q341" i="51"/>
  <c r="Q342" i="51"/>
  <c r="Q343" i="51"/>
  <c r="Q344" i="51"/>
  <c r="Q345" i="51"/>
  <c r="Q346" i="51"/>
  <c r="Q347" i="51"/>
  <c r="Q348" i="51"/>
  <c r="Q349" i="51"/>
  <c r="Q350" i="51"/>
  <c r="Q351" i="51"/>
  <c r="Q352" i="51"/>
  <c r="Q353" i="51"/>
  <c r="Q354" i="51"/>
  <c r="Q355" i="51"/>
  <c r="Q356" i="51"/>
  <c r="Q357" i="51"/>
  <c r="Q358" i="51"/>
  <c r="Q359" i="51"/>
  <c r="Q360" i="51"/>
  <c r="Q361" i="51"/>
  <c r="Q362" i="51"/>
  <c r="Q363" i="51"/>
  <c r="Q364" i="51"/>
  <c r="Q365" i="51"/>
  <c r="Q366" i="51"/>
  <c r="Q367" i="51"/>
  <c r="Q368" i="51"/>
  <c r="Q369" i="51"/>
  <c r="Q370" i="51"/>
  <c r="Q371" i="51"/>
  <c r="Q372" i="51"/>
  <c r="Q373" i="51"/>
  <c r="Q374" i="51"/>
  <c r="Q375" i="51"/>
  <c r="Q376" i="51"/>
  <c r="Q377" i="51"/>
  <c r="Q378" i="51"/>
  <c r="Q379" i="51"/>
  <c r="Q380" i="51"/>
  <c r="Q381" i="51"/>
  <c r="Q382" i="51"/>
  <c r="Q383" i="51"/>
  <c r="Q384" i="51"/>
  <c r="Q385" i="51"/>
  <c r="Q386" i="51"/>
  <c r="Q387" i="51"/>
  <c r="Q388" i="51"/>
  <c r="Q389" i="51"/>
  <c r="Q390" i="51"/>
  <c r="Q391" i="51"/>
  <c r="Q392" i="51"/>
  <c r="Q393" i="51"/>
  <c r="Q394" i="51"/>
  <c r="Q395" i="51"/>
  <c r="Q396" i="51"/>
  <c r="Q397" i="51"/>
  <c r="Q398" i="51"/>
  <c r="Q399" i="51"/>
  <c r="Q400" i="51"/>
  <c r="Q401" i="51"/>
  <c r="Q402" i="51"/>
  <c r="Q403" i="51"/>
  <c r="Q404" i="51"/>
  <c r="Q405" i="51"/>
  <c r="Q406" i="51"/>
  <c r="Q407" i="51"/>
  <c r="Q408" i="51"/>
  <c r="Q409" i="51"/>
  <c r="Q410" i="51"/>
  <c r="Q411" i="51"/>
  <c r="Q412" i="51"/>
  <c r="Q413" i="51"/>
  <c r="Q414" i="51"/>
  <c r="Q415" i="51"/>
  <c r="Q416" i="51"/>
  <c r="Q417" i="51"/>
  <c r="Q418" i="51"/>
  <c r="Q419" i="51"/>
  <c r="Q420" i="51"/>
  <c r="Q421" i="51"/>
  <c r="Q422" i="51"/>
  <c r="Q423" i="51"/>
  <c r="Q424" i="51"/>
  <c r="Q425" i="51"/>
  <c r="Q426" i="51"/>
  <c r="Q427" i="51"/>
  <c r="Q428" i="51"/>
  <c r="Q429" i="51"/>
  <c r="Q430" i="51"/>
  <c r="Q431" i="51"/>
  <c r="Q432" i="51"/>
  <c r="Q433" i="51"/>
  <c r="Q434" i="51"/>
  <c r="Q435" i="51"/>
  <c r="Q436" i="51"/>
  <c r="Q437" i="51"/>
  <c r="Q438" i="51"/>
  <c r="Q439" i="51"/>
  <c r="Q440" i="51"/>
  <c r="Q441" i="51"/>
  <c r="Q442" i="51"/>
  <c r="Q443" i="51"/>
  <c r="Q444" i="51"/>
  <c r="Q445" i="51"/>
  <c r="Q446" i="51"/>
  <c r="Q447" i="51"/>
  <c r="Q448" i="51"/>
  <c r="Q449" i="51"/>
  <c r="Q450" i="51"/>
  <c r="Q451" i="51"/>
  <c r="Q452" i="51"/>
  <c r="Q453" i="51"/>
  <c r="Q454" i="51"/>
  <c r="Q455" i="51"/>
  <c r="Q456" i="51"/>
  <c r="Q457" i="51"/>
  <c r="Q458" i="51"/>
  <c r="Q459" i="51"/>
  <c r="Q460" i="51"/>
  <c r="Q461" i="51"/>
  <c r="Q462" i="51"/>
  <c r="Q463" i="51"/>
  <c r="Q464" i="51"/>
  <c r="Q465" i="51"/>
  <c r="Q466" i="51"/>
  <c r="Q467" i="51"/>
  <c r="Q468" i="51"/>
  <c r="A327" i="51"/>
  <c r="A328" i="51" s="1"/>
  <c r="A329" i="51" s="1"/>
  <c r="A330" i="51" s="1"/>
  <c r="Q103" i="51"/>
  <c r="Q104" i="51"/>
  <c r="Q105" i="51"/>
  <c r="Q106" i="51"/>
  <c r="Q107" i="51"/>
  <c r="Q108" i="51"/>
  <c r="Q109" i="51"/>
  <c r="Q110" i="51"/>
  <c r="Q111" i="51"/>
  <c r="Q112" i="51"/>
  <c r="Q116" i="51"/>
  <c r="Q117" i="51"/>
  <c r="Q119" i="51"/>
  <c r="Q120" i="51"/>
  <c r="Q121" i="51"/>
  <c r="Q102" i="51"/>
  <c r="S101" i="51"/>
  <c r="U101" i="51"/>
  <c r="V101" i="51"/>
  <c r="W101" i="51"/>
  <c r="W29" i="51" s="1"/>
  <c r="W9" i="51" s="1"/>
  <c r="X101" i="51"/>
  <c r="Y101" i="51"/>
  <c r="T101" i="51"/>
  <c r="T29" i="51" s="1"/>
  <c r="O101" i="51"/>
  <c r="O29" i="51" s="1"/>
  <c r="P101" i="51"/>
  <c r="P29" i="51" s="1"/>
  <c r="M103" i="51"/>
  <c r="M104" i="51"/>
  <c r="M105" i="51"/>
  <c r="M106" i="51"/>
  <c r="M107" i="51"/>
  <c r="M108" i="51"/>
  <c r="M109" i="51"/>
  <c r="M110" i="51"/>
  <c r="M111" i="51"/>
  <c r="M112" i="51"/>
  <c r="M116" i="51"/>
  <c r="M117" i="51"/>
  <c r="M119" i="51"/>
  <c r="M120" i="51"/>
  <c r="M102" i="51"/>
  <c r="H101" i="51"/>
  <c r="H29" i="51" s="1"/>
  <c r="G101" i="51"/>
  <c r="E103" i="51"/>
  <c r="E104" i="51"/>
  <c r="E105" i="51"/>
  <c r="E106" i="51"/>
  <c r="E107" i="51"/>
  <c r="E108" i="51"/>
  <c r="E109" i="51"/>
  <c r="E110" i="51"/>
  <c r="E111" i="51"/>
  <c r="E112" i="51"/>
  <c r="E116" i="51"/>
  <c r="E117" i="51"/>
  <c r="E119" i="51"/>
  <c r="E120" i="51"/>
  <c r="E121" i="51"/>
  <c r="E102" i="51"/>
  <c r="A103" i="51"/>
  <c r="A104" i="51" s="1"/>
  <c r="A105" i="51" s="1"/>
  <c r="A106" i="51" s="1"/>
  <c r="A107" i="51" s="1"/>
  <c r="A108" i="51" s="1"/>
  <c r="A109" i="51" s="1"/>
  <c r="A110" i="51" s="1"/>
  <c r="A111" i="51" s="1"/>
  <c r="A112" i="51" s="1"/>
  <c r="A113" i="51" s="1"/>
  <c r="A114" i="51" s="1"/>
  <c r="A115" i="51" s="1"/>
  <c r="A116" i="51" s="1"/>
  <c r="A117" i="51" s="1"/>
  <c r="A118" i="51" s="1"/>
  <c r="A119" i="51" s="1"/>
  <c r="A120" i="51" s="1"/>
  <c r="Q37" i="51"/>
  <c r="Q38" i="51"/>
  <c r="Q39" i="51"/>
  <c r="Q41" i="51"/>
  <c r="Q42" i="51"/>
  <c r="Q43" i="51"/>
  <c r="Q44" i="51"/>
  <c r="Q45" i="51"/>
  <c r="Q46" i="51"/>
  <c r="Q50" i="51"/>
  <c r="Q51" i="51"/>
  <c r="Q52" i="51"/>
  <c r="Q54" i="51"/>
  <c r="Q55" i="51"/>
  <c r="Q56" i="51"/>
  <c r="Q59" i="51"/>
  <c r="Q60" i="51"/>
  <c r="Q61"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36" i="51"/>
  <c r="E101" i="51" l="1"/>
  <c r="Q33" i="51" l="1"/>
  <c r="Q34" i="51"/>
  <c r="Q35" i="51"/>
  <c r="Q32" i="51"/>
  <c r="Q31" i="51" s="1"/>
  <c r="S31" i="51"/>
  <c r="P31" i="51"/>
  <c r="R31" i="51"/>
  <c r="T31" i="51"/>
  <c r="U31" i="51"/>
  <c r="V31" i="51"/>
  <c r="W31" i="51"/>
  <c r="X31" i="51"/>
  <c r="Y31" i="51"/>
  <c r="O31" i="51"/>
  <c r="H31" i="51"/>
  <c r="I31" i="51"/>
  <c r="M33" i="51"/>
  <c r="M34" i="51"/>
  <c r="M35" i="51"/>
  <c r="M32" i="51"/>
  <c r="M31" i="51" s="1"/>
  <c r="E33" i="51"/>
  <c r="E34" i="51"/>
  <c r="E35" i="51"/>
  <c r="E32" i="51"/>
  <c r="E31" i="51" s="1"/>
  <c r="E30" i="51"/>
  <c r="E29" i="51" s="1"/>
  <c r="Q12" i="51"/>
  <c r="Q13" i="51"/>
  <c r="Q14" i="51"/>
  <c r="Q15" i="51"/>
  <c r="Q16" i="51"/>
  <c r="Q17" i="51"/>
  <c r="Q18" i="51"/>
  <c r="Q19" i="51"/>
  <c r="Q20" i="51"/>
  <c r="Q21" i="51"/>
  <c r="Q22" i="51"/>
  <c r="Q23" i="51"/>
  <c r="Q24" i="51"/>
  <c r="Q25" i="51"/>
  <c r="Q26" i="51"/>
  <c r="Q27" i="51"/>
  <c r="Q28" i="51"/>
  <c r="Q11" i="51"/>
  <c r="E10" i="51" l="1"/>
  <c r="E9" i="51" s="1"/>
  <c r="J12" i="46" l="1"/>
  <c r="Z10" i="46"/>
  <c r="Y10" i="46"/>
  <c r="W10" i="46"/>
  <c r="V10" i="46"/>
  <c r="S10" i="46"/>
  <c r="R10" i="46"/>
  <c r="P10" i="46"/>
  <c r="O10" i="46"/>
  <c r="L10" i="46"/>
  <c r="K10" i="46"/>
  <c r="I10" i="46"/>
  <c r="D12" i="46"/>
  <c r="C12" i="46" s="1"/>
  <c r="E12" i="46"/>
  <c r="H11" i="46"/>
  <c r="D11" i="46" s="1"/>
  <c r="G12" i="46"/>
  <c r="C26" i="29"/>
  <c r="C25" i="29"/>
  <c r="C24" i="29"/>
  <c r="C23" i="29"/>
  <c r="C22" i="29"/>
  <c r="C21" i="29"/>
  <c r="C20" i="29"/>
  <c r="C19" i="29"/>
  <c r="C18" i="29"/>
  <c r="C17" i="29"/>
  <c r="C16" i="29"/>
  <c r="C15" i="29"/>
  <c r="C14" i="29"/>
  <c r="C13" i="29"/>
  <c r="C12" i="29"/>
  <c r="C11" i="29"/>
  <c r="C10" i="29"/>
  <c r="C9" i="29"/>
  <c r="C8" i="29" s="1"/>
  <c r="G8" i="29"/>
  <c r="F8" i="29"/>
  <c r="E8" i="29"/>
  <c r="D8" i="29"/>
  <c r="H10" i="46" l="1"/>
  <c r="F12" i="46"/>
  <c r="T10" i="51"/>
  <c r="T9" i="51" s="1"/>
  <c r="E11" i="46" l="1"/>
  <c r="E10" i="46" s="1"/>
  <c r="X11" i="46"/>
  <c r="X10" i="46" s="1"/>
  <c r="U11" i="46"/>
  <c r="Q11" i="46"/>
  <c r="Q10" i="46" s="1"/>
  <c r="N11" i="46"/>
  <c r="N10" i="46" s="1"/>
  <c r="J11" i="46"/>
  <c r="J10" i="46" s="1"/>
  <c r="G11" i="46"/>
  <c r="F11" i="46" l="1"/>
  <c r="F10" i="46" s="1"/>
  <c r="G10" i="46"/>
  <c r="T11" i="46"/>
  <c r="T10" i="46" s="1"/>
  <c r="U10" i="46"/>
  <c r="C11" i="46"/>
  <c r="C10" i="46" s="1"/>
  <c r="D10" i="46"/>
  <c r="M11" i="46"/>
  <c r="M10" i="46" s="1"/>
  <c r="L282" i="51"/>
  <c r="K282" i="51"/>
  <c r="J282" i="51"/>
  <c r="L225" i="51"/>
  <c r="K225" i="51"/>
  <c r="J225" i="51"/>
  <c r="R208" i="51"/>
  <c r="Q208" i="51" s="1"/>
  <c r="N208" i="51"/>
  <c r="L208" i="51"/>
  <c r="K208" i="51"/>
  <c r="J208" i="51"/>
  <c r="N197" i="51"/>
  <c r="N196" i="51" s="1"/>
  <c r="L197" i="51"/>
  <c r="L196" i="51" s="1"/>
  <c r="K197" i="51"/>
  <c r="K196" i="51" s="1"/>
  <c r="J197" i="51"/>
  <c r="J196" i="51" s="1"/>
  <c r="F197" i="51"/>
  <c r="R196" i="51"/>
  <c r="Q196" i="51" s="1"/>
  <c r="R184" i="51"/>
  <c r="Q184" i="51" s="1"/>
  <c r="N184" i="51"/>
  <c r="L184" i="51"/>
  <c r="K184" i="51"/>
  <c r="J184" i="51"/>
  <c r="L121" i="51"/>
  <c r="K121" i="51"/>
  <c r="J121" i="51"/>
  <c r="I118" i="51"/>
  <c r="R118" i="51"/>
  <c r="Q118" i="51" s="1"/>
  <c r="N118" i="51"/>
  <c r="M118" i="51" s="1"/>
  <c r="L118" i="51"/>
  <c r="K118" i="51"/>
  <c r="J118" i="51"/>
  <c r="F118" i="51"/>
  <c r="E118" i="51" s="1"/>
  <c r="R115" i="51"/>
  <c r="Q115" i="51" s="1"/>
  <c r="N115" i="51"/>
  <c r="M115" i="51" s="1"/>
  <c r="L115" i="51"/>
  <c r="K115" i="51"/>
  <c r="J115" i="51"/>
  <c r="F115" i="51"/>
  <c r="E115" i="51" s="1"/>
  <c r="I109" i="51"/>
  <c r="N72" i="51"/>
  <c r="L72" i="51"/>
  <c r="K72" i="51"/>
  <c r="J72" i="51"/>
  <c r="R62" i="51"/>
  <c r="Q62" i="51" s="1"/>
  <c r="N62" i="51"/>
  <c r="L62" i="51"/>
  <c r="K62" i="51"/>
  <c r="J62" i="51"/>
  <c r="F62" i="51"/>
  <c r="R58" i="51"/>
  <c r="N58" i="51"/>
  <c r="N57" i="51" s="1"/>
  <c r="N53" i="51" s="1"/>
  <c r="L58" i="51"/>
  <c r="L57" i="51" s="1"/>
  <c r="L53" i="51" s="1"/>
  <c r="K58" i="51"/>
  <c r="K57" i="51" s="1"/>
  <c r="K53" i="51" s="1"/>
  <c r="J58" i="51"/>
  <c r="J57" i="51" s="1"/>
  <c r="J53" i="51" s="1"/>
  <c r="F58" i="51"/>
  <c r="F57" i="51" s="1"/>
  <c r="F53" i="51" s="1"/>
  <c r="R49" i="51"/>
  <c r="Q49" i="51" s="1"/>
  <c r="N49" i="51"/>
  <c r="L49" i="51"/>
  <c r="K49" i="51"/>
  <c r="J49" i="51"/>
  <c r="F49" i="51"/>
  <c r="Y30" i="51"/>
  <c r="Y29" i="51" s="1"/>
  <c r="V30" i="51"/>
  <c r="V29" i="51" s="1"/>
  <c r="R40" i="51"/>
  <c r="Q40" i="51" s="1"/>
  <c r="N40" i="51"/>
  <c r="F40" i="51"/>
  <c r="A33" i="51"/>
  <c r="A34" i="51" s="1"/>
  <c r="A35" i="51" s="1"/>
  <c r="N31" i="51"/>
  <c r="L31" i="51"/>
  <c r="K31" i="51"/>
  <c r="J31" i="51"/>
  <c r="X30" i="51"/>
  <c r="X29" i="51" s="1"/>
  <c r="Y10" i="51"/>
  <c r="Y9" i="51" s="1"/>
  <c r="X10" i="51"/>
  <c r="V10" i="51"/>
  <c r="U10" i="51"/>
  <c r="S10" i="51"/>
  <c r="R10" i="51"/>
  <c r="P10" i="51"/>
  <c r="P9" i="51" s="1"/>
  <c r="O10" i="51"/>
  <c r="O9" i="51" s="1"/>
  <c r="N10" i="51"/>
  <c r="L10" i="51"/>
  <c r="K10" i="51"/>
  <c r="J10" i="51"/>
  <c r="I10" i="51"/>
  <c r="I9" i="51" s="1"/>
  <c r="H10" i="51"/>
  <c r="H9" i="51" s="1"/>
  <c r="G10" i="51"/>
  <c r="F10" i="51"/>
  <c r="V9" i="51" l="1"/>
  <c r="X9" i="51"/>
  <c r="J114" i="51"/>
  <c r="N30" i="51"/>
  <c r="M30" i="51" s="1"/>
  <c r="R57" i="51"/>
  <c r="Q58" i="51"/>
  <c r="F114" i="51"/>
  <c r="E114" i="51" s="1"/>
  <c r="J113" i="51"/>
  <c r="N113" i="51"/>
  <c r="N48" i="51"/>
  <c r="N47" i="51" s="1"/>
  <c r="J30" i="51"/>
  <c r="J29" i="51" s="1"/>
  <c r="J9" i="51" s="1"/>
  <c r="R30" i="51"/>
  <c r="L30" i="51"/>
  <c r="L29" i="51" s="1"/>
  <c r="L9" i="51" s="1"/>
  <c r="L114" i="51"/>
  <c r="K113" i="51"/>
  <c r="R114" i="51"/>
  <c r="Q114" i="51" s="1"/>
  <c r="F47" i="51"/>
  <c r="Q10" i="51"/>
  <c r="K30" i="51"/>
  <c r="K29" i="51" s="1"/>
  <c r="K9" i="51" s="1"/>
  <c r="I115" i="51"/>
  <c r="F113" i="51"/>
  <c r="E113" i="51" s="1"/>
  <c r="G30" i="51"/>
  <c r="G29" i="51" s="1"/>
  <c r="G9" i="51" s="1"/>
  <c r="U30" i="51"/>
  <c r="K114" i="51"/>
  <c r="L47" i="51"/>
  <c r="R113" i="51"/>
  <c r="Q113" i="51" s="1"/>
  <c r="L113" i="51"/>
  <c r="M10" i="51"/>
  <c r="S30" i="51"/>
  <c r="S29" i="51" s="1"/>
  <c r="S9" i="51" s="1"/>
  <c r="N114" i="51"/>
  <c r="M114" i="51" s="1"/>
  <c r="F48" i="51"/>
  <c r="J48" i="51"/>
  <c r="J47" i="51"/>
  <c r="L48" i="51"/>
  <c r="K48" i="51"/>
  <c r="K47" i="51"/>
  <c r="F30" i="51"/>
  <c r="F29" i="51" s="1"/>
  <c r="F9" i="51" s="1"/>
  <c r="Q57" i="51" l="1"/>
  <c r="R53" i="51"/>
  <c r="U29" i="51"/>
  <c r="U9" i="51" s="1"/>
  <c r="M113" i="51"/>
  <c r="M101" i="51" s="1"/>
  <c r="M29" i="51" s="1"/>
  <c r="M9" i="51" s="1"/>
  <c r="N101" i="51"/>
  <c r="N92" i="51" s="1"/>
  <c r="N91" i="51" s="1"/>
  <c r="N29" i="51"/>
  <c r="N9" i="51" s="1"/>
  <c r="Q101" i="51"/>
  <c r="Q30" i="51"/>
  <c r="R48" i="51" l="1"/>
  <c r="Q48" i="51" s="1"/>
  <c r="R29" i="51"/>
  <c r="R9" i="51" s="1"/>
  <c r="Q53" i="51"/>
  <c r="Q29" i="51" s="1"/>
  <c r="Q9" i="51" s="1"/>
  <c r="R47" i="51"/>
  <c r="Q47" i="51" s="1"/>
  <c r="E4" i="43" l="1"/>
</calcChain>
</file>

<file path=xl/comments1.xml><?xml version="1.0" encoding="utf-8"?>
<comments xmlns="http://schemas.openxmlformats.org/spreadsheetml/2006/main">
  <authors>
    <author>nguyentrongquy</author>
  </authors>
  <commentList>
    <comment ref="B59"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C59"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D59"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comments2.xml><?xml version="1.0" encoding="utf-8"?>
<comments xmlns="http://schemas.openxmlformats.org/spreadsheetml/2006/main">
  <authors>
    <author>NguyenThiNga</author>
  </authors>
  <commentList>
    <comment ref="S47" authorId="0" shapeId="0">
      <text>
        <r>
          <rPr>
            <b/>
            <sz val="9"/>
            <color indexed="81"/>
            <rFont val="Tahoma"/>
            <family val="2"/>
          </rPr>
          <t>NguyenThiNga:</t>
        </r>
        <r>
          <rPr>
            <sz val="9"/>
            <color indexed="81"/>
            <rFont val="Tahoma"/>
            <family val="2"/>
          </rPr>
          <t xml:space="preserve">
thực hiện nhiệm vụ đảm bảo TT ATGT</t>
        </r>
      </text>
    </comment>
  </commentList>
</comments>
</file>

<file path=xl/comments3.xml><?xml version="1.0" encoding="utf-8"?>
<comments xmlns="http://schemas.openxmlformats.org/spreadsheetml/2006/main">
  <authors>
    <author>DELL</author>
  </authors>
  <commentList>
    <comment ref="B438" authorId="0" shapeId="0">
      <text>
        <r>
          <rPr>
            <b/>
            <sz val="9"/>
            <color indexed="81"/>
            <rFont val="Tahoma"/>
            <family val="2"/>
          </rPr>
          <t>DELL:</t>
        </r>
        <r>
          <rPr>
            <sz val="9"/>
            <color indexed="81"/>
            <rFont val="Tahoma"/>
            <family val="2"/>
          </rPr>
          <t xml:space="preserve">
</t>
        </r>
      </text>
    </comment>
  </commentList>
</comments>
</file>

<file path=xl/sharedStrings.xml><?xml version="1.0" encoding="utf-8"?>
<sst xmlns="http://schemas.openxmlformats.org/spreadsheetml/2006/main" count="2075" uniqueCount="1223">
  <si>
    <t>STT</t>
  </si>
  <si>
    <t>A</t>
  </si>
  <si>
    <t>B</t>
  </si>
  <si>
    <t>I</t>
  </si>
  <si>
    <t>II</t>
  </si>
  <si>
    <t>Chi sự nghiệp kinh tế</t>
  </si>
  <si>
    <t>Tổng chi thường xuyên</t>
  </si>
  <si>
    <t>Chi sự nghiệp y tế</t>
  </si>
  <si>
    <t>Chi sự nghiệp môi trường</t>
  </si>
  <si>
    <t>Trong đó:</t>
  </si>
  <si>
    <t>III</t>
  </si>
  <si>
    <t>IV</t>
  </si>
  <si>
    <t>Đơn vị: Triệu đồng</t>
  </si>
  <si>
    <t>4=3-2</t>
  </si>
  <si>
    <t>-</t>
  </si>
  <si>
    <t>E</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</si>
  <si>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</si>
  <si>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</si>
  <si>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</si>
  <si>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</si>
  <si>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</si>
  <si>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</si>
  <si>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</si>
  <si>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</si>
  <si>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</si>
  <si>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</si>
  <si>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</si>
  <si>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Chi khác</t>
  </si>
  <si>
    <t>Tổng cộng</t>
  </si>
  <si>
    <t>Chi đầu tư XDCB vốn trong nước</t>
  </si>
  <si>
    <t>V</t>
  </si>
  <si>
    <t>VI</t>
  </si>
  <si>
    <t>VII</t>
  </si>
  <si>
    <t>Chi cấp vốn điều lệ cho các Quỹ</t>
  </si>
  <si>
    <t xml:space="preserve"> -</t>
  </si>
  <si>
    <t xml:space="preserve"> - </t>
  </si>
  <si>
    <t>Trong đó</t>
  </si>
  <si>
    <t>Tuyệt đối</t>
  </si>
  <si>
    <t>Tương đối (%)</t>
  </si>
  <si>
    <t>CHI CÂN ĐỐI NSĐP</t>
  </si>
  <si>
    <t>Chi giáo dục - đào tạo và dạy nghề</t>
  </si>
  <si>
    <t>Trong đó: Chia theo nguồn vốn</t>
  </si>
  <si>
    <t>Chi đầu tư từ nguồn thu tiền sử dụng đất</t>
  </si>
  <si>
    <t>Chi đầu tư từ nguồn thu xổ số kiến thiết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</si>
  <si>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</si>
  <si>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</si>
  <si>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</si>
  <si>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</si>
  <si>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</si>
  <si>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</si>
  <si>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Vốn đầu tư</t>
  </si>
  <si>
    <t>Vốn nước ngoài</t>
  </si>
  <si>
    <t>Vốn trong nước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</si>
  <si>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</si>
  <si>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</si>
  <si>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</si>
  <si>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</si>
  <si>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</si>
  <si>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</si>
  <si>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</si>
  <si>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</si>
  <si>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</si>
  <si>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</si>
  <si>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</si>
  <si>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</si>
  <si>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</si>
  <si>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</si>
  <si>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</si>
  <si>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</si>
  <si>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</si>
  <si>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</si>
  <si>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</si>
  <si>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</si>
  <si>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</si>
  <si>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</si>
  <si>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</si>
  <si>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</si>
  <si>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</si>
  <si>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</si>
  <si>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</si>
  <si>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</si>
  <si>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</si>
  <si>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</si>
  <si>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</si>
  <si>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</si>
  <si>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</si>
  <si>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Tổng số</t>
  </si>
  <si>
    <t>Chi đầu tư phát triển</t>
  </si>
  <si>
    <t>Bổ sung vốn đầu tư để thực hiện các chương trình mục tiêu, nhiệm vụ</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</si>
  <si>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</si>
  <si>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</si>
  <si>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</si>
  <si>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</si>
  <si>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</si>
  <si>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</si>
  <si>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</si>
  <si>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</si>
  <si>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</si>
  <si>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</si>
  <si>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</si>
  <si>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</si>
  <si>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</si>
  <si>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</si>
  <si>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</si>
  <si>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</si>
  <si>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</si>
  <si>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</si>
  <si>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</si>
  <si>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</si>
  <si>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</si>
  <si>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</si>
  <si>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</si>
  <si>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</si>
  <si>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</si>
  <si>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</si>
  <si>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</si>
  <si>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</si>
  <si>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</si>
  <si>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</si>
  <si>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</si>
  <si>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</si>
  <si>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</si>
  <si>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</si>
  <si>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</si>
  <si>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</si>
  <si>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</si>
  <si>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</si>
  <si>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</si>
  <si>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</si>
  <si>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</si>
  <si>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</si>
  <si>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</si>
  <si>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BỔ SUNG CÂN ĐỐI CHO NGÂN SÁCH CẤP DƯỚI </t>
  </si>
  <si>
    <t xml:space="preserve">Chi đầu tư phát triển  </t>
  </si>
  <si>
    <t xml:space="preserve">Tên đơn vị </t>
  </si>
  <si>
    <t>Đơn vị, Ngành</t>
  </si>
  <si>
    <t>Chi khoa học công nghệ</t>
  </si>
  <si>
    <t>Chi VHTT, TDTT, PTTH</t>
  </si>
  <si>
    <t>Cấp vốn điều lệ</t>
  </si>
  <si>
    <t>Trung ương bổ sung mục tiêu</t>
  </si>
  <si>
    <t>Cộng</t>
  </si>
  <si>
    <t>Văn phòng UBND tỉnh</t>
  </si>
  <si>
    <t>Sở Lao động, Thương binh và Xã hội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</si>
  <si>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</si>
  <si>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</si>
  <si>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</si>
  <si>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</si>
  <si>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</si>
  <si>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</si>
  <si>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</si>
  <si>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</si>
  <si>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</si>
  <si>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</si>
  <si>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</si>
  <si>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</si>
  <si>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</si>
  <si>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</si>
  <si>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</si>
  <si>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</si>
  <si>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 xml:space="preserve">Trường Chính trị </t>
  </si>
  <si>
    <t>BCH Quân sự tỉnh</t>
  </si>
  <si>
    <t>Bảo hiểm xã hội tỉnh</t>
  </si>
  <si>
    <t xml:space="preserve">Chi bổ sung quỹ dự trữ tài chính </t>
  </si>
  <si>
    <t>Công an tỉnh</t>
  </si>
  <si>
    <t>ĐVT: triệu đồng</t>
  </si>
  <si>
    <t>Tên đơn vị</t>
  </si>
  <si>
    <t>Chi dự phòng ngân sách</t>
  </si>
  <si>
    <t>Chi tạo nguồn, điều chỉnh tiền lương</t>
  </si>
  <si>
    <t>Chi chương trình MTQG</t>
  </si>
  <si>
    <t>Chi chuyển nguồn sang ngân sách năm sau</t>
  </si>
  <si>
    <t>CÁC CƠ QUAN, TỔ CHỨC</t>
  </si>
  <si>
    <t>CHI DỰ PHÒNG NGÂN SÁCH</t>
  </si>
  <si>
    <t>CHI CHUYỂN NGUỒN SANG NGÂN SÁCH NĂM SAU</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</si>
  <si>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</si>
  <si>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</si>
  <si>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</si>
  <si>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</si>
  <si>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</si>
  <si>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</si>
  <si>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</si>
  <si>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</si>
  <si>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</si>
  <si>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</si>
  <si>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</si>
  <si>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</si>
  <si>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Đông y</t>
  </si>
  <si>
    <t>Liên hiệp các Hội khoa học - kỹ thuật</t>
  </si>
  <si>
    <t>Hội Khuyến học</t>
  </si>
  <si>
    <t>Liên minh Hợp tác xã</t>
  </si>
  <si>
    <t>Các tổ chức không đặc thù</t>
  </si>
  <si>
    <t>Hội Nghề cá</t>
  </si>
  <si>
    <t>8=9+10</t>
  </si>
  <si>
    <t>BỘI CHI NSĐP</t>
  </si>
  <si>
    <t>Giáo dục</t>
  </si>
  <si>
    <t>Đào tạo và dạy nghề</t>
  </si>
  <si>
    <t>6=4+5</t>
  </si>
  <si>
    <t>2=3+6+7…+15</t>
  </si>
  <si>
    <t>Tổng dự toán chi ngân sách cấp tỉnh</t>
  </si>
  <si>
    <t>Trong đó: Thu cân đối NSĐP không bao gồm nguồn thu sử dụng đất, XSKT</t>
  </si>
  <si>
    <t>5=3/2</t>
  </si>
  <si>
    <t>Cục Thuế tỉnh</t>
  </si>
  <si>
    <t>Cục Thống kê tỉnh</t>
  </si>
  <si>
    <t>Sở Nông nghiệp và PT nông thôn</t>
  </si>
  <si>
    <t>Hội Nông dân</t>
  </si>
  <si>
    <t>Hội Liên hiệp phụ nữ</t>
  </si>
  <si>
    <t>Ban Dân tộc</t>
  </si>
  <si>
    <t>Ban PCTT và TKCN</t>
  </si>
  <si>
    <t>Trường Cao đẳng y tế</t>
  </si>
  <si>
    <t>Các tổ chức Hội</t>
  </si>
  <si>
    <t>Ban Chỉ đạo 389</t>
  </si>
  <si>
    <t>(Dự toán trình Hội đồng nhân dân tỉnh)</t>
  </si>
  <si>
    <t>Biểu số 34/CK-NSNN</t>
  </si>
  <si>
    <t>UBND TỈNH QUẢNG NAM</t>
  </si>
  <si>
    <t>ĐVT: Triệu đồng</t>
  </si>
  <si>
    <t>NỘI DUNG</t>
  </si>
  <si>
    <t>Tổng thu NSNN trên địa bàn</t>
  </si>
  <si>
    <t>Thu NSĐP</t>
  </si>
  <si>
    <t>TỔNG THU NSNN TRÊN ĐỊA BÀN (I+II)</t>
  </si>
  <si>
    <t>I. THU NỘI ĐỊA</t>
  </si>
  <si>
    <t xml:space="preserve">        Trong đó: Thu nội địa  loại trừ tiền đất và xổ số kiến thiết</t>
  </si>
  <si>
    <t>1. Thu từ khu vực doanh nghiệp nhà nước do Trung ương quản lý</t>
  </si>
  <si>
    <t xml:space="preserve"> - Thuế giá trị gia tăng</t>
  </si>
  <si>
    <t xml:space="preserve"> - Thuế thu nhập doanh nghiệp</t>
  </si>
  <si>
    <t xml:space="preserve"> - Thuế TTĐB hàng hóa, dịch vụ trong nước</t>
  </si>
  <si>
    <t>Trong đó: Thu từ hàng hóa của CSKD nhập khẩu tiếp tục bán ra trong nước</t>
  </si>
  <si>
    <t xml:space="preserve"> - Thuế tài nguyên</t>
  </si>
  <si>
    <t xml:space="preserve"> - Thuế môn bài</t>
  </si>
  <si>
    <t xml:space="preserve"> - Thu khác</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</si>
  <si>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</si>
  <si>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</si>
  <si>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</si>
  <si>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</si>
  <si>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 xml:space="preserve"> - Thu tiền thuê đất</t>
  </si>
  <si>
    <t>4. Thu từ khu vực kinh tế ngoài quốc doanh</t>
  </si>
  <si>
    <t xml:space="preserve">    Trong đó: Thu từ hàng hóa nhập khẩu do cơ sở kinh doanh nhập khẩu tiếp tục bán ra trong nước</t>
  </si>
  <si>
    <t xml:space="preserve"> - Thu khác ngoài quốc doanh</t>
  </si>
  <si>
    <t>5. Lệ phí trước bạ</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</si>
  <si>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</si>
  <si>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</si>
  <si>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</si>
  <si>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</si>
  <si>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</si>
  <si>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</si>
  <si>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 xml:space="preserve"> - Phí, lệ phí trung ương</t>
  </si>
  <si>
    <t xml:space="preserve"> - Phí, lệ phí địa phương</t>
  </si>
  <si>
    <t xml:space="preserve">     Trong đó:</t>
  </si>
  <si>
    <t xml:space="preserve">                     + Phí tham quan</t>
  </si>
  <si>
    <t xml:space="preserve">                     + Phí BVMT khai thác KS</t>
  </si>
  <si>
    <t>10. Tiền sử dụng đất</t>
  </si>
  <si>
    <t xml:space="preserve">    Trong đó: Tiền sử dụng đất</t>
  </si>
  <si>
    <t>Trong đó: Thuê đất một lần từ DN nước ngoài</t>
  </si>
  <si>
    <t>11. Thu tiền thuê đất, thuê mặt nước</t>
  </si>
  <si>
    <t>12. Thu tiền bán, thuê nhà SHNN</t>
  </si>
  <si>
    <t>13. Thu khác ngân sách</t>
  </si>
  <si>
    <t>14. Thu hoa lợi công sản, thu từ quỹ đất công ích tại xã</t>
  </si>
  <si>
    <t>15. Thu cấp quyền khai thác khoáng sản, tài nguyên nước</t>
  </si>
  <si>
    <t xml:space="preserve">     + Trung ương cấp giấy phép</t>
  </si>
  <si>
    <t xml:space="preserve">     + Địa phương cấp giấy phép</t>
  </si>
  <si>
    <t>16. Thu xổ số kiến thiết</t>
  </si>
  <si>
    <t>17. Thu cổ tức, lợi nhuận được chia từ phần vốn của nhà nước tại các tổ chức kinh tế</t>
  </si>
  <si>
    <t xml:space="preserve">            - Thuế xuất khẩu</t>
  </si>
  <si>
    <t xml:space="preserve">            - Thuế nhập khẩu</t>
  </si>
  <si>
    <t xml:space="preserve">            - Thuế giá trị gia tăng hàng nhập khẩu</t>
  </si>
  <si>
    <t>Biểu số 35/CK-NSNN</t>
  </si>
  <si>
    <t>Biểu số 36/CK-NSNN</t>
  </si>
  <si>
    <t xml:space="preserve">Chi đầu tư phát triển </t>
  </si>
  <si>
    <t>Biểu số 37/CK-NSNN</t>
  </si>
  <si>
    <t>Biểu số 38/CK-NSNN</t>
  </si>
  <si>
    <t xml:space="preserve">Chi trả nợ lãi do chính quyền địa phương vay </t>
  </si>
  <si>
    <t xml:space="preserve">CHI BỔ SUNG CÓ MỤC TIÊU CHO NGÂN SÁCH CẤP DƯỚI </t>
  </si>
  <si>
    <t xml:space="preserve">CHI BỔ SUNG QUỸ DỰ TRỮ TÀI CHÍNH </t>
  </si>
  <si>
    <t>Địa phương</t>
  </si>
  <si>
    <t>Thu ngân sách huyện, xã được hưởng theo phân cấp</t>
  </si>
  <si>
    <t>Số bổ sung cân đối từ ngân sách tỉnh</t>
  </si>
  <si>
    <t>Tổng chi cân đối ngân sách cấp huyện, xã</t>
  </si>
  <si>
    <t>Thu được hưởng 100%</t>
  </si>
  <si>
    <t>Thu được hưởng theo tỷ lệ %</t>
  </si>
  <si>
    <t>2=3+4</t>
  </si>
  <si>
    <t>TỔNG CỘNG:</t>
  </si>
  <si>
    <t>Biểu số 42/CK-NSNN</t>
  </si>
  <si>
    <t>Biểu số 41/CK-NSNN</t>
  </si>
  <si>
    <t>TỶ LỆ PHẦN TRĂM (%) CÁC KHOẢN THU PHÂN CHIA</t>
  </si>
  <si>
    <t>Dự toán trình Hội đồng nhân dân tỉnh</t>
  </si>
  <si>
    <t>ĐVT: %</t>
  </si>
  <si>
    <t>Thuế thu nhập doanh nghiệp</t>
  </si>
  <si>
    <t>Thuế thu nhập cá nhân</t>
  </si>
  <si>
    <t>Biểu số 43/CK-NSNN</t>
  </si>
  <si>
    <t>Biểu số 44/CK-NSNN</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</si>
  <si>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</si>
  <si>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</si>
  <si>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</si>
  <si>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</si>
  <si>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</si>
  <si>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</si>
  <si>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</si>
  <si>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</si>
  <si>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</si>
  <si>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</si>
  <si>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</si>
  <si>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</si>
  <si>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</si>
  <si>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t xml:space="preserve">So sánh </t>
  </si>
  <si>
    <t>UBND TỈNH QUẢNG NAM</t>
  </si>
  <si>
    <t>Đơn vị: Triệu đồng</t>
  </si>
  <si>
    <t>BQL dự án ĐTXD tỉnh</t>
  </si>
  <si>
    <t>Sở NN&amp;PTNT</t>
  </si>
  <si>
    <t>Biểu số 45/CK-NSNN</t>
  </si>
  <si>
    <t>(Dự toán trình HĐND tỉnh)</t>
  </si>
  <si>
    <t>Danh mục lĩnh vực/ dự án</t>
  </si>
  <si>
    <t>Chủ đầu tư</t>
  </si>
  <si>
    <t>Quyết định đầu tư</t>
  </si>
  <si>
    <t>Số quyết định; ngày, tháng, năm</t>
  </si>
  <si>
    <t>Tổng mức đầu tư</t>
  </si>
  <si>
    <t>Trong đó: NS TW</t>
  </si>
  <si>
    <t>Trong đó NS tỉnh</t>
  </si>
  <si>
    <t>Trong đó: Nguồn vốn nước ngoài</t>
  </si>
  <si>
    <t>Trong đó: NS tỉnh</t>
  </si>
  <si>
    <t>NSTT</t>
  </si>
  <si>
    <t>QUY HOẠCH</t>
  </si>
  <si>
    <t>a</t>
  </si>
  <si>
    <t>b</t>
  </si>
  <si>
    <t>Dự án nhóm B</t>
  </si>
  <si>
    <t>Trung tâm y tế huyện Quế Sơn</t>
  </si>
  <si>
    <t>3318-26/11/20</t>
  </si>
  <si>
    <t>QUỐC PHÒNG</t>
  </si>
  <si>
    <t>UBND huyện Đông Giang</t>
  </si>
  <si>
    <t>VIII</t>
  </si>
  <si>
    <t>IX</t>
  </si>
  <si>
    <t>X</t>
  </si>
  <si>
    <t>Dự án hoàn thành sử dụng trước năm kế hoạch</t>
  </si>
  <si>
    <t>Phát triển hạ tầng vùng an toàn khu; tuyến trung tâm xã Trà Linh - Măng Lùng</t>
  </si>
  <si>
    <t>UBND huyện Nam Trà My</t>
  </si>
  <si>
    <t>Dự án nhóm C</t>
  </si>
  <si>
    <t>Dự án chuyển tiếp hoàn thành sau năm kế hoạch</t>
  </si>
  <si>
    <t>Nâng cấp, mở rộng đường Trà Tập - Trà Cang - Trà Linh thuộc vùng ATK</t>
  </si>
  <si>
    <t>Y TẾ, DÂN SỐ VÀ GIA ĐÌNH</t>
  </si>
  <si>
    <t>Nâng cấp, mở rộng nhà lưu niệm cụ Huỳnh Thúc Kháng</t>
  </si>
  <si>
    <t>UBND huyện Tiên Phước</t>
  </si>
  <si>
    <t>CÁC HOẠT ĐỘNG KINH TẾ</t>
  </si>
  <si>
    <t>Dự án chuyển tiếp dự kiến hoàn thành năm kế hoạch</t>
  </si>
  <si>
    <t>UBND huyện Bắc Trà My</t>
  </si>
  <si>
    <t>UBND huyện Tây Giang</t>
  </si>
  <si>
    <t>Hỗ trợ đầu tư xây dựng đường ô tô lâm nghiệp tỉnh Quảng Nam</t>
  </si>
  <si>
    <t>UBND huyện Quế Sơn</t>
  </si>
  <si>
    <t>Ổn định đời sống và sản xuất người dân vùng tái định cư thủy điện Sông Bung 4</t>
  </si>
  <si>
    <t>UBND huyện Nam Giang</t>
  </si>
  <si>
    <t>UBND huyện Duy Xuyên</t>
  </si>
  <si>
    <t>Khu tái định cư di dời khẩn cấp vùng sạt lở các xã Quế Xuân 1, Quế Phú, Hương An</t>
  </si>
  <si>
    <t>CÔNG NGHIỆP</t>
  </si>
  <si>
    <t>Sở Giao thông Vận tải</t>
  </si>
  <si>
    <t>UBND thị xã Điện Bàn</t>
  </si>
  <si>
    <t>Đường nối từ đường cứu hộ cứu nạn đến Quốc lộ 1A (tại ngã ba cây Cốc)</t>
  </si>
  <si>
    <t>Đường nội thị trung tâm huyện Nông Sơn</t>
  </si>
  <si>
    <t>UBND huyện Nông Sơn</t>
  </si>
  <si>
    <t>BQL dự án ĐTXD các công trình giao thông</t>
  </si>
  <si>
    <t>Đường giao thông kết nối các tiểu vùng sản xuất nguyên liệu nông - lâm nghiệp với các khu, cụm công nghiệp Quế Sơn</t>
  </si>
  <si>
    <t>DU LỊCH</t>
  </si>
  <si>
    <t>Phòng cháy chữa cháy khu phố cổ Hội An</t>
  </si>
  <si>
    <t>UBND thành phố Hội An</t>
  </si>
  <si>
    <t>CÔNG NGHỆ THÔNG TIN</t>
  </si>
  <si>
    <t>Liên kết vùng miền Trung tỉnh Quảng Nam</t>
  </si>
  <si>
    <t>Phát triển môi trường, hạ tầng đô thị để ứng phó với biến đổi khí hậu thành phố Hội An</t>
  </si>
  <si>
    <t>1356-17/4/15</t>
  </si>
  <si>
    <t>Hệ thống thoát nước và vệ sinh môi trường khu đô thị Núi Thành</t>
  </si>
  <si>
    <t>Cải thiện môi trường đô thị Chu Lai - Núi Thành</t>
  </si>
  <si>
    <t xml:space="preserve">Chống xói lở và bảo vệ bền vững bờ biển Hội An </t>
  </si>
  <si>
    <t>Cấp điện nông thôn từ lưới điện quốc gia tỉnh Quảng Nam giai đoạn 2018-2020 (EU tài trợ)</t>
  </si>
  <si>
    <t>1423-15/5/19; 1256-26/4/19</t>
  </si>
  <si>
    <t>Hồ chứa nước Lộc Đại, xã Quế Hiệp, huyện Quế Sơn</t>
  </si>
  <si>
    <t>Trồng và bảo vệ rừng phòng hộ đầu nguồn kết hợp đầu tư cơ sở hạ tầng đồng bộ phòng chống lũ, sạt lở đất gia tăng trong bối cảnh biến đổi khí hậu, bảo vệ dân cư một số khu vực trọng điểm thuộc huyện Nam Trà My</t>
  </si>
  <si>
    <t>Nạo vét, thoát lũ khẩn cấp và chống xâm nhập mặn sông Cổ Cò, thành phố Hội An</t>
  </si>
  <si>
    <t xml:space="preserve">TỔNG SỐ </t>
  </si>
  <si>
    <t>Chi tạo nguồn CCTL</t>
  </si>
  <si>
    <t>II. THU XUẤT, NHẬP KHẨU</t>
  </si>
  <si>
    <t xml:space="preserve">Chi đầu tư từ nguồn tăng thu, tiết kiệm chi </t>
  </si>
  <si>
    <t>Chi tạo nguồn cải cách tiền lương</t>
  </si>
  <si>
    <t>Chi đầu tư khác</t>
  </si>
  <si>
    <t xml:space="preserve">CHI TRẢ NỢ LÃI CÁC KHOẢN DO CHÍNH QUYỀN ĐỊA PHƯƠNG VAY </t>
  </si>
  <si>
    <t>CHI TẠO NGUỒN CẢI CÁCH TIỀN LƯƠNG</t>
  </si>
  <si>
    <t>Văn phòng Tỉnh ủy</t>
  </si>
  <si>
    <t>BQL Vườn Quốc gia Sông Thanh</t>
  </si>
  <si>
    <t>Ban quản lý các Khu KT và Khu CN</t>
  </si>
  <si>
    <t>UBMT Tổ Quốc tỉnh</t>
  </si>
  <si>
    <t>Hội cựu chiến binh</t>
  </si>
  <si>
    <t>Trường Đại học Q.Nam</t>
  </si>
  <si>
    <t>Trường Cao đẳng Qnam</t>
  </si>
  <si>
    <t>Đài Phát thanh TH</t>
  </si>
  <si>
    <t xml:space="preserve">Cấp vốn điều lệ cho các Quỹ </t>
  </si>
  <si>
    <t>Dự nguồn thực hiện các chế độ, chính sách, các Nghị quyết của HĐND tỉnh; đề án, kế hoạch của UBND tỉnh và các nhiệm vụ phát sinh khác</t>
  </si>
  <si>
    <t>Thuế giá trị gia tăng</t>
  </si>
  <si>
    <t>Thuế bảo vệ môi trường</t>
  </si>
  <si>
    <t>Thuế tiêu thụ đặc biệt</t>
  </si>
  <si>
    <t>Thu tiền cấp quyền khai thác khoáng sản, tài nguyên nước do trung ương cấp phép</t>
  </si>
  <si>
    <t>Thu tiền sử dụng đất các dự án do doanh nghiệp làm chủ đầu tư</t>
  </si>
  <si>
    <t xml:space="preserve">Số bổ sung mục tiêu từ ngân sách tỉnh </t>
  </si>
  <si>
    <t>7=2+5+6</t>
  </si>
  <si>
    <t>Trong đó: Nguồn vốn nước ngoài (NS TW cấp phát)</t>
  </si>
  <si>
    <t>Nguồn XSKT</t>
  </si>
  <si>
    <t>Nguồn thu sử dụng đất</t>
  </si>
  <si>
    <t>Thực hiện theo NQ của HĐND tỉnh</t>
  </si>
  <si>
    <t>UBND thành phố Tam Kỳ</t>
  </si>
  <si>
    <t>UBND huyện Núi Thành</t>
  </si>
  <si>
    <t>UBND huyện Thăng Bình</t>
  </si>
  <si>
    <t>UBND huyện Đại Lộc</t>
  </si>
  <si>
    <t>Nghị quyết số  về hỗ trợ trùng tu di tích cấp tỉnh, di tích cấp Quốc gia trên địa bàn tỉnh giai đoạn 2016 - 2020</t>
  </si>
  <si>
    <t>Bảo tồn, tu bổ, phục hồi Tháp Bắc và Tháp Giữa thuộc khu di tích Tháp Chăm Khương Mỹ</t>
  </si>
  <si>
    <t>Bảo tồn, tu bổ, phục hồi tháp Nam thuộc Khu Di tích tháp Chăm Khương Mỹ; hạng mục: Phần thân tháp và cửa hướng Đông</t>
  </si>
  <si>
    <t>Bảo tồn, tu bổ, phục hồi tháp Nam thuộc Khu Di tích tháp Chăm Chiên Đàn</t>
  </si>
  <si>
    <t>2178-04/8/21</t>
  </si>
  <si>
    <t>Nghị quyết số về phát triển kinh tế - xã hội các xã biên giới đất liền kết hợp với tăng cường và củng cố quốc phòng, an ninh, đối ngoại trên địa bàn tỉnh giai đoạn 2018 - 2025</t>
  </si>
  <si>
    <t xml:space="preserve">Huyện Nam Giang </t>
  </si>
  <si>
    <t>Huyện Tây Giang</t>
  </si>
  <si>
    <t>UBND huyện Hiệp Đức</t>
  </si>
  <si>
    <t>UBND huyện Phước Sơn</t>
  </si>
  <si>
    <t>Thành phố Tam Kỳ</t>
  </si>
  <si>
    <t>Thành phố Hội An</t>
  </si>
  <si>
    <t>Thị xã Điện Bàn</t>
  </si>
  <si>
    <t>Huyện Đại Lộc</t>
  </si>
  <si>
    <t>Huyện Duy Xuyên</t>
  </si>
  <si>
    <t>Huyện Quế Sơn</t>
  </si>
  <si>
    <t xml:space="preserve">Huyện Nông Sơn </t>
  </si>
  <si>
    <t xml:space="preserve">Huyện Thăng Bình </t>
  </si>
  <si>
    <t>Huyện Núi Thành</t>
  </si>
  <si>
    <t>Huyện Phú Ninh</t>
  </si>
  <si>
    <t>UBND huyện Phú Ninh</t>
  </si>
  <si>
    <t>Huyện Hiệp Đức</t>
  </si>
  <si>
    <t>Huyện Tiên Phước</t>
  </si>
  <si>
    <t>Huyện Bắc Trà My</t>
  </si>
  <si>
    <t>Huyện Nam Trà My</t>
  </si>
  <si>
    <t>Huyện Phước Sơn</t>
  </si>
  <si>
    <t>Huyện Đông Giang</t>
  </si>
  <si>
    <t>17/2019-17/12/2019</t>
  </si>
  <si>
    <t>Quyết định về kế hoạch hỗ trợ trồng rừng gỗ lớn theo Quyết định số 38/2016/QĐ-TTg ngày 14/9/2016 của Thủ tướng Chính phủ giai đoạn 2019 - 2020</t>
  </si>
  <si>
    <t>114-16/4/2020</t>
  </si>
  <si>
    <t>38-17/9/2020</t>
  </si>
  <si>
    <t>Xây dựng và triển khai các ứng dụng chính phủ điện tử giúp điều hành, quản lý và kết nối với người dân, doanh nghiệp</t>
  </si>
  <si>
    <t>Nghị quyết về quy định cơ chế khuyến khích đầu tư xây dựng các công trình cấp nước sạch tập trung trên địa bàn tỉnh giai đoạn 2021 - 2025</t>
  </si>
  <si>
    <t>04/2021-13/01/2021</t>
  </si>
  <si>
    <t>01/2020-21/4/2020</t>
  </si>
  <si>
    <t>Nghị quyết về quy định chính sách hỗ trợ thủy lợi nhỏ, thủy lợi nội đồng và tưới tiên tiến tiết kiệm nước giai đoạn 2021 - 2025</t>
  </si>
  <si>
    <t>03/2021-13/01/2021</t>
  </si>
  <si>
    <t>Nghị quyết về quy định mức hỗ trợ xây dựng chòi/phòng trú bão, lũ, lụt trên địa bàn tỉnh giai đoạn 2021 - 2025</t>
  </si>
  <si>
    <t>32/2021-29/9/2021</t>
  </si>
  <si>
    <t>Nghị quyết về cải tạo, nâng cấp nghĩa trang liệt sĩ và các công trình ghi công liệt sĩ trên địa bàn tỉnh giai đoạn 2022 - 2026</t>
  </si>
  <si>
    <t>68-29/9/2021</t>
  </si>
  <si>
    <t>XI</t>
  </si>
  <si>
    <t>34/2021-29/9/2021</t>
  </si>
  <si>
    <t>Nghị quyết về quy định cơ chế, chính sách hỗ trợ phát triển kinh tế tập thể, hợp tác xã tỉnh Quảng Nam giai đoạn 2021 - 2025</t>
  </si>
  <si>
    <t>25/2021-22/7/2021</t>
  </si>
  <si>
    <t>XIII</t>
  </si>
  <si>
    <t>23/2021-22/7/2021</t>
  </si>
  <si>
    <t>XIV</t>
  </si>
  <si>
    <t>XV</t>
  </si>
  <si>
    <t>XVI</t>
  </si>
  <si>
    <t>1946-03/6/20</t>
  </si>
  <si>
    <t>713-18/5/21</t>
  </si>
  <si>
    <t>GIÁO DỤC - ĐÀO TẠO VÀ DẠY NGHỀ</t>
  </si>
  <si>
    <t>Trường THPT Võ Chí Công, huyện Tây Giang</t>
  </si>
  <si>
    <t>Trường THPT Trần Đại Nghĩa, huyện Quế Sơn</t>
  </si>
  <si>
    <t>3142-30/9/19</t>
  </si>
  <si>
    <t>Dự án khởi công mới năm kế hoạch</t>
  </si>
  <si>
    <t>Trường THPT Quế Sơn</t>
  </si>
  <si>
    <t>3351-16/11/21</t>
  </si>
  <si>
    <t>Bệnh viện đa khoa tỉnh Quảng Nam; hạng mục: Máy xạ trị, nhà đặt máy, nhà điều hành</t>
  </si>
  <si>
    <t>1163-17/4/19</t>
  </si>
  <si>
    <t>Phòng khám đa khoa Chà Val, huyện Nam Giang</t>
  </si>
  <si>
    <t>3435-30/10/19</t>
  </si>
  <si>
    <t>3996-31/12/20</t>
  </si>
  <si>
    <t>Trung tâm y tế huyện Phước Sơn</t>
  </si>
  <si>
    <t>30-31/01/20</t>
  </si>
  <si>
    <t>Mua sắm trang thiết bị y tế cho bệnh viện Phụ sản - Nhi Quảng Nam</t>
  </si>
  <si>
    <t>Bệnh viện Phụ sản - Nhi QNam</t>
  </si>
  <si>
    <t>393-17/02/19</t>
  </si>
  <si>
    <t xml:space="preserve">Trang thiết bị y tế đồng bộ cho khối nhà 7 tầng của Bệnh viện Đa khoa khu vực tỉnh Quảng Nam </t>
  </si>
  <si>
    <t xml:space="preserve"> Bệnh viện Đa khoa khu vực tỉnh QNam </t>
  </si>
  <si>
    <t>2959-19/10/21</t>
  </si>
  <si>
    <t>VĂN HÓA THÔNG TIN</t>
  </si>
  <si>
    <t>Khu tưởng niệm cuộc đấu tranh Cây Cốc tại xã Tiên Thọ</t>
  </si>
  <si>
    <t>565-3/3/21</t>
  </si>
  <si>
    <t>PHÁT THANH, TRUYỀN HÌNH, THÔNG TẤN</t>
  </si>
  <si>
    <t>Phim trường sản xuất chương trình truyền hình</t>
  </si>
  <si>
    <t>THỂ DỤC THỂ THAO</t>
  </si>
  <si>
    <t>BẢO VỆ MÔI TRƯỜNG</t>
  </si>
  <si>
    <t>Đường vào khu xử lý rác Tam Xuân II và hỗ trợ bồi thường và tái định cư các hộ dân bị ảnh hưởng trực tiếp của khu chứa và xử lý rác thải xã Tam Xuân II</t>
  </si>
  <si>
    <t>2257-09/8/21</t>
  </si>
  <si>
    <t>Phát triển vùng sản xuất hạt giống lúa lai tại Quảng Nam (khu vực huyện Thăng Bình, Phú Ninh, Điện Bàn)</t>
  </si>
  <si>
    <t>BQL dự án ĐTXD các CT NN&amp;PTNT</t>
  </si>
  <si>
    <t>3910-30/12/20</t>
  </si>
  <si>
    <t>LÂM NGHIỆP VÀ DỊCH VỤ LÂM NGHIỆP</t>
  </si>
  <si>
    <t>THỦY LỢI VÀ DỊCH VỤ THỦY LỢI</t>
  </si>
  <si>
    <t>Hồ chứa nước Châu Sơn, xã Quế An</t>
  </si>
  <si>
    <t>3766-23/12/20</t>
  </si>
  <si>
    <t>THỦY SẢN VÀ DỊCH VỤ THỦY SẢN</t>
  </si>
  <si>
    <t>GIAO THÔNG ĐƯỜNG BỘ</t>
  </si>
  <si>
    <t>BQL các Khu kinh tế và Khu công nghiệp tỉnh</t>
  </si>
  <si>
    <t>BQL dự án ĐTXD các CTGT tỉnh</t>
  </si>
  <si>
    <t>Đường trục chính từ cầu Bình Dương đến đường ven biển 129 (giai đoạn I) trên tuyến ĐT613</t>
  </si>
  <si>
    <t>Nâng cấp và mở rộng tuyến đường ĐT607; lý trình: Km18+00 - Km22+398; hạng mục: Xây dựng công trình</t>
  </si>
  <si>
    <t>3256-30/10/18</t>
  </si>
  <si>
    <t>Đường Quốc lộ 40B (đoạn từ đường vào tuyến cao tốc đến đường tránh thị trấn Tiên Kỳ)</t>
  </si>
  <si>
    <t>1619-31/5/19</t>
  </si>
  <si>
    <t>Đường vào trung tâm xã AXan, nối xã Ch’Ơm đến cửa khẩu phụ Tây Giang (giai đoạn II)</t>
  </si>
  <si>
    <t>Đường Tam Trà - Trà Kót (ĐT617 đi Quốc lộ 40B)</t>
  </si>
  <si>
    <t>Cầu Hà Tân tại Km37+800, xã Đại Lãnh thuộc dự án Nâng cấp, mở rộng tuyến đường ĐT609</t>
  </si>
  <si>
    <t>298-05/11/21</t>
  </si>
  <si>
    <t>2039-29/7/20</t>
  </si>
  <si>
    <t>1770-02/7/20</t>
  </si>
  <si>
    <t>Đường tránh lũ kết hợp phát triển đô thị Nam Phước, kết nối TTHC huyện Duy Xuyên, Quốc lộ 1A và Quốc lộ 14H (tuyến ĐH20B theo quy hoạch)</t>
  </si>
  <si>
    <t>1620-31/5/19</t>
  </si>
  <si>
    <t>Mở rộng mặt đường ĐH3.QS (Quế Phú - Quế Cường)</t>
  </si>
  <si>
    <t>09-05/01/21</t>
  </si>
  <si>
    <t>1520-04/6/21</t>
  </si>
  <si>
    <t xml:space="preserve"> Đường ô tô đến trung tâm hành chính xã Ninh Phước (sáp nhập xã Quế Phước và xã Quế Ninh)</t>
  </si>
  <si>
    <t>469-08/02/21</t>
  </si>
  <si>
    <t>Cầu Tam Tiến và đường dẫn</t>
  </si>
  <si>
    <t>1590-30/5/19</t>
  </si>
  <si>
    <t xml:space="preserve">Đường ĐH12.PN, đoạn từ ĐT615 đến Quốc lộ 40B </t>
  </si>
  <si>
    <t>471-08/02/21</t>
  </si>
  <si>
    <t>Cầu sông Khang và đường từ xã Quế Thọ, Bình Sơn, xã Thăng Phước, huyện Hiệp Đức đi  huyện Tiên Phước</t>
  </si>
  <si>
    <t>1602-30/5/19</t>
  </si>
  <si>
    <t>Đường giao thông đến trung tâm xã Trà Bui</t>
  </si>
  <si>
    <t>2858-19/10/20</t>
  </si>
  <si>
    <t>3878-28/11/19</t>
  </si>
  <si>
    <t>Đường nội thị phía Tây thị trấn Prao</t>
  </si>
  <si>
    <t>3295-25/11/20</t>
  </si>
  <si>
    <t>Đường giao thông nối xã Phước Năng - Phước Chánh</t>
  </si>
  <si>
    <t>1850-02/7/21</t>
  </si>
  <si>
    <t>Đường giao thông nội bộ kết hợp kè gia cố mái taluy suối Khe Điêng khu TTHC huyện Nam Giang</t>
  </si>
  <si>
    <t>1752-28/6/21</t>
  </si>
  <si>
    <t>Đường giao thông từ Quốc lộ 40B vào UBND xã Trà Leng (ĐH1.NTM)</t>
  </si>
  <si>
    <t>1801-30/6/21</t>
  </si>
  <si>
    <t>Đường giao thông Trà Mai - Trà Vân - Trà Vinh (ĐH5.NTM)</t>
  </si>
  <si>
    <t>1750-28/6/21</t>
  </si>
  <si>
    <t>Khôi phục, tái thiết tuyến ĐH1.PS (đoạn Phước Kim - Phước Thành)</t>
  </si>
  <si>
    <t>2313-12/8/21</t>
  </si>
  <si>
    <t>Khôi phục, tái thiết tuyến ĐH2.PS (đoạn Phước Thành - Phước Lộc)</t>
  </si>
  <si>
    <t>2314-12/8/21</t>
  </si>
  <si>
    <t xml:space="preserve">Đường ĐH5.PS (đoạn Phước Công - Phước Lộc) </t>
  </si>
  <si>
    <t>2254-09/8/21</t>
  </si>
  <si>
    <t>Đường từ trung tâm huyện Tây Giang đi huyện Đông Giang (qua các xã ATiêng, Bhalêê, AVương)</t>
  </si>
  <si>
    <t>Đảm bảo giao thông và trục cảnh quang đường Điện Biên Phủ, thành phố Tam Kỳ</t>
  </si>
  <si>
    <t>812-29/3/21</t>
  </si>
  <si>
    <t>Đường giao thông tư ĐH3.ĐL (Đại An) đi trung tâm hành chính huyện Đại Lộc</t>
  </si>
  <si>
    <t>1751-28/6/21</t>
  </si>
  <si>
    <t>Đường nối ĐH6.DX đi khu TĐC Nồi Rang</t>
  </si>
  <si>
    <t>Tuyến nối từ đường 129 đi khu TĐC Duy Hải (giai đoạn 2)</t>
  </si>
  <si>
    <t>Cầu Sông Oa và đường dẫn hai đầu cầu</t>
  </si>
  <si>
    <t>Cầu Xà Ka, xã Phước Công</t>
  </si>
  <si>
    <t>3607-15/12/20</t>
  </si>
  <si>
    <t>Cầu Đăk Mét, xã Phước Lộc</t>
  </si>
  <si>
    <t>1865-06/7/21</t>
  </si>
  <si>
    <t>Đường nội thị trung tâm hành chính huyện Tây Giang</t>
  </si>
  <si>
    <t>470-08/02/21</t>
  </si>
  <si>
    <t>Nâng cấp mở rộng đường ĐT609, đoạn An Điềm - A Sờ</t>
  </si>
  <si>
    <t>Cụm công nghiệp Quế Thọ 3</t>
  </si>
  <si>
    <t xml:space="preserve">3707-21/12/20 </t>
  </si>
  <si>
    <t>Cụm công nghiệp Tây An 1</t>
  </si>
  <si>
    <t>53-08/01/21</t>
  </si>
  <si>
    <t>CẤP, THOÁT NƯỚC</t>
  </si>
  <si>
    <t>Sở KH&amp;ĐT</t>
  </si>
  <si>
    <t>Xây dựng cơ sở hạ tầng thích ứng với biến đổi khí hậu cho đồng bào dân tộc thiểu số (CRIEM)</t>
  </si>
  <si>
    <t>3177-23/10/18</t>
  </si>
  <si>
    <t>844-31/3/21</t>
  </si>
  <si>
    <t>Đường trục chính Tam Hòa nối từ Quốc lộ 1 đến đường Võ Chí Công và ĐT613B</t>
  </si>
  <si>
    <t>Cầu Văn Ly và đường dẫn</t>
  </si>
  <si>
    <t>Đường vành đai phía Bắc tỉnh Quảng Nam</t>
  </si>
  <si>
    <t>Cầu Bình Sa đi Bình Hải (Cầu Tây Giang)</t>
  </si>
  <si>
    <t>Cầu Tân Bình và đường tránh Quốc lộ 14E qua nội thị thị trấn Tân Bình</t>
  </si>
  <si>
    <t>865-31/3/21</t>
  </si>
  <si>
    <t>Xây dựng Chính quyền điện tử, Chính quyền số tỉnh Quảng Nam giai đoạn 2021 - 2025</t>
  </si>
  <si>
    <t>Dự toán năm 2023</t>
  </si>
  <si>
    <t>Thu viện trợ (GTGC)</t>
  </si>
  <si>
    <t>Chi từ nguồn viện trợ (GTGC)</t>
  </si>
  <si>
    <t>5. Thuế sử dụng đất nông nghiệp</t>
  </si>
  <si>
    <t>Trong đó: Tiền thuê đất nộp một lần BTGPMB</t>
  </si>
  <si>
    <t xml:space="preserve"> Trong đó:</t>
  </si>
  <si>
    <t xml:space="preserve">                 + Thu khác ngân sách trung ương</t>
  </si>
  <si>
    <t xml:space="preserve">                 + Thu tiền bảo vệ đất lúa</t>
  </si>
  <si>
    <t xml:space="preserve"> - Thu khác trong cân đối NS</t>
  </si>
  <si>
    <t xml:space="preserve"> - Thu khác ngoài cân đối NS</t>
  </si>
  <si>
    <t>Chi chương trình mục tiêu quốc gia</t>
  </si>
  <si>
    <t>Chương trình MTQG xây dựng nông thôn mới</t>
  </si>
  <si>
    <t>Đầu tư</t>
  </si>
  <si>
    <t>Thường xuyên</t>
  </si>
  <si>
    <t>Chương trình MTQG giảm nghèo bền vững</t>
  </si>
  <si>
    <t xml:space="preserve">Chương trình mục tiêu Quốc gia phát triển kinh tế - xã hội vùng đồng bào dân tộc thiểu số và miền núi </t>
  </si>
  <si>
    <t>Vốn sự nghiệp (vốn trong nước)</t>
  </si>
  <si>
    <t>Bổ sung kinh phí thực hiện nhiệm vụ đảm bảo trật tự an toàn giao thông</t>
  </si>
  <si>
    <t xml:space="preserve">Kinh phí quản lý, bảo trì đường bộ </t>
  </si>
  <si>
    <t>Bổ sung thực hiện Chương trình phát triển lâm nghiệp bền vững</t>
  </si>
  <si>
    <t>Văn phòng Đoàn Đại biểu QH  và HĐND tỉnh</t>
  </si>
  <si>
    <t>Tòa án nhân dân tỉnh</t>
  </si>
  <si>
    <t>Biểu số 40/CK-NSNN</t>
  </si>
  <si>
    <r>
      <rPr>
        <b/>
        <sz val="12"/>
        <rFont val="Times New Roman"/>
        <family val="1"/>
      </rPr>
      <t>Ghi chú:</t>
    </r>
    <r>
      <rPr>
        <sz val="12"/>
        <rFont val="Times New Roman"/>
        <family val="1"/>
      </rPr>
      <t xml:space="preserve"> Ủy quyền cho HĐND cấp huyện quy định tỷ lệ điều tiết cho ngân sách xã, phường, thị trấn phù hợp để không vượt quá nhiệm vụ chi.</t>
    </r>
  </si>
  <si>
    <t>Bổ sung thực hiện các Chương trình MTQG, DA</t>
  </si>
  <si>
    <t>Biểu số 39/CK-NSNN</t>
  </si>
  <si>
    <t>Tên đơn vị</t>
  </si>
  <si>
    <t>Tổng số</t>
  </si>
  <si>
    <t>Trong đó:</t>
  </si>
  <si>
    <t>Chi Giáo dục - Đào tạo và Dạy nghề</t>
  </si>
  <si>
    <t>Chi y tế, dân số và gia đình</t>
  </si>
  <si>
    <t>Chi văn hóa Thông tin</t>
  </si>
  <si>
    <t>Chi phát thanh, truyền hình, thông tấn</t>
  </si>
  <si>
    <t>Thể dục thể thao</t>
  </si>
  <si>
    <t>Chi các hoạt động kinh tế</t>
  </si>
  <si>
    <t>Trong đó</t>
  </si>
  <si>
    <t>Chi hoạt động của cơ quan quản lý nhà nước, Đảng, đoàn thể</t>
  </si>
  <si>
    <t xml:space="preserve">Chi bảo đảm xã hội </t>
  </si>
  <si>
    <t>Nông nghiệp và dịch vụ nông nghiệp</t>
  </si>
  <si>
    <t>Lâm nghiệp và dịch vụ lâm nghiệp</t>
  </si>
  <si>
    <t>Thủy lợi và dịch vụ thủy lợi</t>
  </si>
  <si>
    <t>Thủy sản và dịch vụ thủy sản</t>
  </si>
  <si>
    <t>Định canh định cư và kinh tế mới</t>
  </si>
  <si>
    <t>Giao thông đường bộ</t>
  </si>
  <si>
    <t>Giao thông đường thủy nội địa</t>
  </si>
  <si>
    <t>Cấp thoát nước</t>
  </si>
  <si>
    <t>Công nghệ thông tin</t>
  </si>
  <si>
    <t>Quy hoạch</t>
  </si>
  <si>
    <t>Quản lý nhà nước</t>
  </si>
  <si>
    <t>Hoạt động của đảng</t>
  </si>
  <si>
    <t>Tổ chức chính trị xã hội</t>
  </si>
  <si>
    <t>9.1</t>
  </si>
  <si>
    <t>9.2</t>
  </si>
  <si>
    <t>9.3</t>
  </si>
  <si>
    <t>9.4</t>
  </si>
  <si>
    <t>9.5</t>
  </si>
  <si>
    <t>9.6</t>
  </si>
  <si>
    <t>9.7</t>
  </si>
  <si>
    <t>9.8</t>
  </si>
  <si>
    <t>9.9</t>
  </si>
  <si>
    <t>9.10</t>
  </si>
  <si>
    <t>9.11</t>
  </si>
  <si>
    <t>10.1</t>
  </si>
  <si>
    <t>10.2</t>
  </si>
  <si>
    <t>10.3</t>
  </si>
  <si>
    <t>TỔNG SỐ</t>
  </si>
  <si>
    <t>Sở Giao thông</t>
  </si>
  <si>
    <t>Sở GD&amp;ĐT</t>
  </si>
  <si>
    <t>Bệnh viện Đa khoa tỉnh</t>
  </si>
  <si>
    <t>UBMT</t>
  </si>
  <si>
    <t>Ban Quản lý khu bảo tồn loài Sao La</t>
  </si>
  <si>
    <t>Hội Liên hiệp Phụ nữ tỉnh</t>
  </si>
  <si>
    <t>Theo tiêu chí và định mức</t>
  </si>
  <si>
    <t>Bảo tồn và phát huy giá trị di tích lịch sử Căn cứ Tỉnh uỷ Quảng Nam</t>
  </si>
  <si>
    <t>308-13/12/19</t>
  </si>
  <si>
    <t xml:space="preserve"> 48-06/12/18</t>
  </si>
  <si>
    <t>Nghị quyết về cơ chế, chính sách khuyến khích doanh nghiệp đầu tư vào nông nghiệp, nông thôn trên địa bàn tỉnh QNam</t>
  </si>
  <si>
    <t>45/2018-06/12/18</t>
  </si>
  <si>
    <t>Dự án liên kết/kế hoạch đề nghị hỗ trợ liên kết thuộc UBND cấp huyện phê duyệt</t>
  </si>
  <si>
    <t>Dự án liên kết/kế hoạch đề nghị hỗ trợ liên kết thuộc UBND cấp tỉnh phê duyệt</t>
  </si>
  <si>
    <t>Nghị quyết về đề án kiên cố hóa hệ thống đường huyện và giao thông nông thôn  trên địa bàn tỉnh, giai đoạn 2021 - 2025</t>
  </si>
  <si>
    <t>XII</t>
  </si>
  <si>
    <t>c</t>
  </si>
  <si>
    <t>Huyện Thăng Bình</t>
  </si>
  <si>
    <t>Huyện Nông Sơn</t>
  </si>
  <si>
    <t>Huyện Nam Giang</t>
  </si>
  <si>
    <t>XVII</t>
  </si>
  <si>
    <t>XVIII</t>
  </si>
  <si>
    <t>XIX</t>
  </si>
  <si>
    <t>Nghị quyết về xây dựng trụ sở Công an xã, thị trấn thuộc Công an tỉnh Quảng Nam</t>
  </si>
  <si>
    <t>XX</t>
  </si>
  <si>
    <t>Nghị quyết về hỗ trợ đầu tư hạ tầng kỹ thuật cụm công nghiệp trên địa bàn tỉnh Quảng Nam giai đoạn 2021-2025</t>
  </si>
  <si>
    <t>CCN Tài Đa, huyện Tiên Phước</t>
  </si>
  <si>
    <t>1606-30/5/22</t>
  </si>
  <si>
    <t>CCN Tinh Dầu Quế, huyện Bắc Trà My</t>
  </si>
  <si>
    <t>5365-31/10/22</t>
  </si>
  <si>
    <t>CCN Việt An, huyện Hiệp Đức</t>
  </si>
  <si>
    <t>138-07/7/22</t>
  </si>
  <si>
    <t>CCN Đông Phú, huyện Đại Lộc</t>
  </si>
  <si>
    <t>2707-22/9/21</t>
  </si>
  <si>
    <t>XXI</t>
  </si>
  <si>
    <t>XXII</t>
  </si>
  <si>
    <t>Nghị quyết về quy định cơ chế, chính sách hỗ trợ sắp xếp, ổn định dân cư miền núi Quảng Nam, giai đoạn 2021 - 2025</t>
  </si>
  <si>
    <t xml:space="preserve">Huyện Hiệp Đức </t>
  </si>
  <si>
    <t xml:space="preserve">Huyện Tiên Phước </t>
  </si>
  <si>
    <t xml:space="preserve">Huyện Phước Sơn </t>
  </si>
  <si>
    <t xml:space="preserve">Huyện Đông Giang </t>
  </si>
  <si>
    <t>XXIII</t>
  </si>
  <si>
    <t>Chương trình mục tiêu Quốc gia phát triển kinh tế - xã hội vùng đồng bào dân tộc thiểu số và miền núi giai đoạn 2021 - 2030</t>
  </si>
  <si>
    <t>Chương trình mục tiêu Quốc gia giảm nghèo bền vững</t>
  </si>
  <si>
    <t>39-20/7/2022</t>
  </si>
  <si>
    <t>Chương trình mục tiêu Quốc gia xây dựng nông thôn mới</t>
  </si>
  <si>
    <t>DỰ PHÒNG (bổ sung xã nông thôn mới, huyện nông thôn mới, khen thưởng và các nội dung liên quan khác)</t>
  </si>
  <si>
    <t>PHÂN BỔ KHỐI NGÀNH VÀ HỖ TRỢ CÁC ĐỊA PHƯƠNG</t>
  </si>
  <si>
    <t>BCH  Bộ đội
biên phòng tỉnh</t>
  </si>
  <si>
    <t>134- 18/11/20</t>
  </si>
  <si>
    <t>862- 31/3/22</t>
  </si>
  <si>
    <t>48-
30/3/22</t>
  </si>
  <si>
    <t>2294-06/9/22</t>
  </si>
  <si>
    <t>AN NINH VÀ TRẬT TỰ XÃ HỘI</t>
  </si>
  <si>
    <t>Mua sắm hệ thống trang thiết bị, phần mềm nghiệp vụ An ninh mạng và phòng, chống tội phạm sử dụng công nghệ cao</t>
  </si>
  <si>
    <t>228- 08/11/21</t>
  </si>
  <si>
    <t>76-
20/5/22</t>
  </si>
  <si>
    <t>Trường THPT Phan Châu Trinh, huyện Tiên Phước</t>
  </si>
  <si>
    <t>Trường THPT Sào Nam, huyện Duy Xuyên</t>
  </si>
  <si>
    <t>Trường THPT Thái Phiên, huyện Thăng Bình</t>
  </si>
  <si>
    <t>202-17/12/21</t>
  </si>
  <si>
    <t>Trường THPT Núi Thành</t>
  </si>
  <si>
    <t>Trường THPT Lương Thúc Kỳ</t>
  </si>
  <si>
    <t>1484- 31/5/22</t>
  </si>
  <si>
    <t>KHOA HỌC VÀ CÔNG NGHỆ</t>
  </si>
  <si>
    <t>Nâng cấp Bệnh viện Nhi thành Bệnh viện Sản - Nhi</t>
  </si>
  <si>
    <t>121-31/7/18</t>
  </si>
  <si>
    <t>Hệ thống chất thải: Trung tâm y tế dự phòng, Trung tâm phòng chống sốt rét - bướu cổ, Trung tâm chăm sóc sức khỏe sinh sản, Trung tâm truyền thông và giáo dục sức khỏe (Trung tâm kiểm soát bệnh tật Quảng Nam)</t>
  </si>
  <si>
    <t>Hệ thống xử lý chất thải, cải tạo khu vi sinh, thu gom nước thải Trung tâm kiểm nghiệm tỉnh Quảng Nam</t>
  </si>
  <si>
    <t>163-26/8/20</t>
  </si>
  <si>
    <t>482-09/02/21</t>
  </si>
  <si>
    <t>Bệnh viện đa khoa khu vực miền núi phía Bắc tỉnh Quảng Nam; hạng mục: Khoa sản - nhi, khoa truyền nhiễm Lao; Khoa gây mê hồi sức - ngoại tiết niệu - Tiêu hóa - Đông y, nhà đại thể, nhà cầu nối, máy phát điện dự phòng, hệ thống PCCC</t>
  </si>
  <si>
    <t>3368-18/9/17</t>
  </si>
  <si>
    <t>Tu bổ di tích Chùa Cầu (Lai Viễn Kiều)</t>
  </si>
  <si>
    <t>153-13/1/22</t>
  </si>
  <si>
    <t>Tôn tạo di tích Cây Thông Một, thành phố Hội An  - Địa điểm thành lập Đảng bộ tỉnh Quảng Nam</t>
  </si>
  <si>
    <t>1483-31/5/22</t>
  </si>
  <si>
    <t>79-30/5/22</t>
  </si>
  <si>
    <t>Sửa chữa, nâng cấp, bảo dưỡng Quần thể Tượng đài Mẹ Việt Nam Anh hùng và Nghĩa trang liệt sĩ tỉnh</t>
  </si>
  <si>
    <t>82-31/5/22</t>
  </si>
  <si>
    <t>Nâng cấp, cải tạo đường vào di tích Giếng nước Quốc hội (xã Bình Lâm, huyện Hiệp Đức)</t>
  </si>
  <si>
    <t>141-26/8/22</t>
  </si>
  <si>
    <t>Đầu tư xây dựng nâng cấp, cải tạo và sửa chữa Khu trung tâm thể dục thể thao tỉnh QNam</t>
  </si>
  <si>
    <t>1487-31/5/22</t>
  </si>
  <si>
    <t>Nâng cấp, cải tạo sân vận động Tam Kỳ và nhà ở cho vận động viên</t>
  </si>
  <si>
    <t>Khu xử lý chất thải rắn Nam Quảng Nam</t>
  </si>
  <si>
    <t>Đường vào khu xử lý chất thải rắn Nam Quảng Nam</t>
  </si>
  <si>
    <t>1704-24/6/22</t>
  </si>
  <si>
    <t>X.1</t>
  </si>
  <si>
    <t>NÔNG, LÂM, DIÊM NGHIỆP; THỦY LỢI, THỦY SẢN; ĐỊNH CANH ĐỊNH CƯ</t>
  </si>
  <si>
    <t>Chương trình trồng 1 tỷ cây xanh theo Chỉ thị số 45/CT-TTg ngày 31/12/2020 của Thủ tướng Chính phủ</t>
  </si>
  <si>
    <t>Dự án trồng cây phân tán và trồng rừng tập trung Chương trình trồng 1 tỷ cây xanh theo Chỉ thị số 45/CT-TTg ngày 31/12/2020 của Thủ tướng Chính phủ trong lâm phận Ban Quản lý Vườn Quốc gia Sông Thanh</t>
  </si>
  <si>
    <t>2209-24/8/22</t>
  </si>
  <si>
    <t>Dự án trồng cây phân tán và trồng rừng tập trung Chương trình trồng 1 tỷ cây xanh theo Chỉ thị số 45/CT-TTg ngày 31/12/2020 của Thủ tướng Chính phủ trên lâm phận Ban Quản lý rừng phòng hộ Phú Ninh và Ven biển Quảng Nam</t>
  </si>
  <si>
    <t>BQL rừng phòng hộ Phú Ninh và ven biển Quảng Nam</t>
  </si>
  <si>
    <t>2237-26/8/22</t>
  </si>
  <si>
    <t>Dự án trồng cây phân tán và trồng rừng tập trung Chương trình trồng 1 tỷ cây xanh theo Chỉ thị số 45/CT-TTg ngày 31/12/2020 của Thủ tướng Chính phủ trên địa bàn huyện Nam Giang</t>
  </si>
  <si>
    <t>BQL rừng phòng hộ huyện Nam Giang</t>
  </si>
  <si>
    <t>2230-25/8/22</t>
  </si>
  <si>
    <t>Dự án trồng cây phân tán và trồng rừng tập trung Chương trình trồng 1 tỷ cây xanh theo Chỉ thị số 45/CT-TTg ngày 31/12/2020 của Thủ tướng Chính phủ trên địa bàn huyện Tây Giang</t>
  </si>
  <si>
    <t>BQL rừng phòng hộ huyện Tây Giang</t>
  </si>
  <si>
    <t>2238-26/8/22</t>
  </si>
  <si>
    <t>Dự án trồng cây phân tán và trồng rừng tập trung Chương trình trồng 1 tỷ cây xanh theo Chỉ thị số 45/CT-TTg ngày 31/12/2020 của Thủ tướng Chính phủ trên địa bàn huyện Đông Giang</t>
  </si>
  <si>
    <t>BQL rừng phòng hộ huyện Đông Giang</t>
  </si>
  <si>
    <t>2465-20/9/22</t>
  </si>
  <si>
    <t>Dự án trồng cây phân tán và trồng rừng tập trung Chương trình trồng 1 tỷ cây xanh theo Chỉ thị số 45/CT-TTg ngày 31/12/2020 của Thủ tướng Chính phủ trên địa bàn huyện Bắc Trà My</t>
  </si>
  <si>
    <t>BQL rừng phòng hộ huyện Bắc Trà My</t>
  </si>
  <si>
    <t>2737- 12/10/22</t>
  </si>
  <si>
    <t>Dự án trồng cây phân tán và trồng rừng tập trung Chương trình trồng 1 tỷ cây xanh theo Chỉ thị số 45/CT-TTg ngày 31/12/2020 của Thủ tướng Chính phủ trên địa bàn huyện Nông Sơn</t>
  </si>
  <si>
    <t>BQL Khu bảo tồn loài và sinh cảnh Voi</t>
  </si>
  <si>
    <t>2738- 12/10/22</t>
  </si>
  <si>
    <t>3024- 09/11/2022</t>
  </si>
  <si>
    <t>3010- 08/11/22</t>
  </si>
  <si>
    <t>2784- 18/10/22</t>
  </si>
  <si>
    <t>3025- 09/11/22</t>
  </si>
  <si>
    <t>2783- 18/10/22</t>
  </si>
  <si>
    <t xml:space="preserve">Xây dựng nhà vườn ươm và hệ thống đường nội bộ trong vườn ươm tại Vườn Quốc gia Sông Thanh </t>
  </si>
  <si>
    <t>Chống xói lở khẩn cấp và bảo vệ bờ biển xã đảo Tam Hải (giai đoạn 4)</t>
  </si>
  <si>
    <t>2012-02/7/18</t>
  </si>
  <si>
    <t>Nâng cấp, mở rộng, kéo dài hệ thống kênh tưới hồ Việt An đến các xã Quế Châu, Quế Thuận (giai đoạn 3)</t>
  </si>
  <si>
    <t>865-31/3/22</t>
  </si>
  <si>
    <t>Nâng cấp hồ Hố Cái</t>
  </si>
  <si>
    <t>864-31/3/22</t>
  </si>
  <si>
    <t>Kè sông Trường (đoạn qua xã Phước Hòa và xã Phước Hiệp)</t>
  </si>
  <si>
    <t>855-31/3/22</t>
  </si>
  <si>
    <t>Kiên cố hóa kênh tưới hồ chứa nước Trà Cân, xã Đại Hiệp</t>
  </si>
  <si>
    <t>1337-28/10/22</t>
  </si>
  <si>
    <t>ĐỊNH CANH ĐỊNH CƯ VÀ KINH TẾ MỚI</t>
  </si>
  <si>
    <t>Xây dựng, mở rộng khu dân cư Làng Yều, xã Đại Hưng</t>
  </si>
  <si>
    <t>32-07/3/22</t>
  </si>
  <si>
    <t>09-05/01/22</t>
  </si>
  <si>
    <t>X.2</t>
  </si>
  <si>
    <t>Cầu Cửa Đại</t>
  </si>
  <si>
    <t>4523-28/12/12</t>
  </si>
  <si>
    <t>1495-01/6/22</t>
  </si>
  <si>
    <t>3257-30/10/18; 1957-27/7/22</t>
  </si>
  <si>
    <t>1312-16/5/22</t>
  </si>
  <si>
    <t>3366-17/11/21</t>
  </si>
  <si>
    <t>Đường nội thị phía Đông kết hợp hạ cos nền tránh nguy cơ sạt lở đồi kiểm làm vào khu dân cư thị trấn Prao</t>
  </si>
  <si>
    <t>1264-11/5/22</t>
  </si>
  <si>
    <t>2996-05/10/18; 3126-17/11/22</t>
  </si>
  <si>
    <t>Tuyến ĐH6B.DX nối từ đường 129 đi khu TĐC Duy Hải (giai đoạn 1)</t>
  </si>
  <si>
    <t>2109-11/8/22</t>
  </si>
  <si>
    <t>1304-04/5/19; 5069-02/8/22</t>
  </si>
  <si>
    <t xml:space="preserve"> Đường bao từ ngõ 3 Già Bang, thị trấn Tân Bình đến trung tâm xã Quế Lưu</t>
  </si>
  <si>
    <t>376-14/02/22</t>
  </si>
  <si>
    <t>08-05/01/21</t>
  </si>
  <si>
    <t>856-31/3/22</t>
  </si>
  <si>
    <t>3878-29/12/21</t>
  </si>
  <si>
    <t>1573-07/10/22</t>
  </si>
  <si>
    <t>X.3</t>
  </si>
  <si>
    <t>Cụm công nghiệp Đông Phú 1</t>
  </si>
  <si>
    <t>X.4</t>
  </si>
  <si>
    <t>X.5</t>
  </si>
  <si>
    <t>X.6</t>
  </si>
  <si>
    <t>Hệ thống hội nghị truyền hình cho Ủy ban Mặt trận Tổ quốc Việt Nam tỉnh</t>
  </si>
  <si>
    <t>867-
31/3/22</t>
  </si>
  <si>
    <t>X.7</t>
  </si>
  <si>
    <t>X.8</t>
  </si>
  <si>
    <t>Quy hoạch tỉnh Quảng Nam thời kỳ 2021 - 2030, tầm nhìn đến năm 2050</t>
  </si>
  <si>
    <t>3677-17/12/20</t>
  </si>
  <si>
    <t>Nguồn bội chi</t>
  </si>
  <si>
    <t>Biểu số 33/CK-NSNN</t>
  </si>
  <si>
    <t>CÂN ĐỐI NGÂN SÁCH ĐỊA PHƯƠNG NĂM 2024</t>
  </si>
  <si>
    <t>Ước thực hiện năm 2023</t>
  </si>
  <si>
    <t>Dự toán năm 2024</t>
  </si>
  <si>
    <t>DỰ TOÁN THU NGÂN SÁCH NHÀ NƯỚC NĂM 2024</t>
  </si>
  <si>
    <t>CÂN ĐỐI NGUỒN THU, CHI DỰ TOÁN NGÂN SÁCH CẤP TỈNH VÀ NGÂN SÁCH HUYỆN NĂM 2024</t>
  </si>
  <si>
    <t>Ước thực hiện 2023</t>
  </si>
  <si>
    <t>Dự toán 2024</t>
  </si>
  <si>
    <t>So sánh % DT2024/ƯTH2023</t>
  </si>
  <si>
    <t>DỰ TOÁN CHI NGÂN SÁCH ĐỊA PHƯƠNG, CHI NGÂN SÁCH CẤP TỈNH VÀ CHI NGÂN SÁCH HUYỆN THEO CƠ CẤU CHI NĂM 2024</t>
  </si>
  <si>
    <t>Chi từ nguồn tăng thu huyện</t>
  </si>
  <si>
    <t>Chi quốc phòng</t>
  </si>
  <si>
    <t>Chi An ninh</t>
  </si>
  <si>
    <t>Chi từ nguồn viện trợ không hoàn lại</t>
  </si>
  <si>
    <t>DỰ TOÁN CHI NGÂN SÁCH CẤP TỈNH THEO LĨNH VỰC NĂM 2024</t>
  </si>
  <si>
    <t>Chi an ninh và trật tự an toàn xã hội</t>
  </si>
  <si>
    <t>DỰ TOÁN CHI NGÂN SÁCH CẤP TỈNH CHO TỪNG CƠ QUAN, TỔ CHỨC THEO LĨNH VỰC NĂM 2024</t>
  </si>
  <si>
    <r>
      <t xml:space="preserve">Chi đầu tư phát triển </t>
    </r>
    <r>
      <rPr>
        <sz val="12"/>
        <color indexed="8"/>
        <rFont val="Times New Roman"/>
        <family val="1"/>
      </rPr>
      <t>(Không kể chương trình MTQG)</t>
    </r>
  </si>
  <si>
    <r>
      <t xml:space="preserve">Chi thường xuyên </t>
    </r>
    <r>
      <rPr>
        <sz val="12"/>
        <rFont val="Times New Roman"/>
        <family val="1"/>
      </rPr>
      <t>(Không kể chương trình MTQG)</t>
    </r>
  </si>
  <si>
    <t>Chi viện trợ không hoàn lại</t>
  </si>
  <si>
    <t>Ban An toàn giao thông tỉnh</t>
  </si>
  <si>
    <t>36.1</t>
  </si>
  <si>
    <t>Hội từ thiện</t>
  </si>
  <si>
    <t>36.2</t>
  </si>
  <si>
    <t>Bộ chỉ huy Quân sự tỉnh</t>
  </si>
  <si>
    <t>Bộ chỉ huy bộ đội Biên phòng tỉnh</t>
  </si>
  <si>
    <t>Viện Kiểm sát nhân dân tỉnh</t>
  </si>
  <si>
    <t>Cục Thi hành án dân sự tỉnh</t>
  </si>
  <si>
    <t>Công ty TNHH MTV Khai thác Thủy lợi Quảng Nam</t>
  </si>
  <si>
    <t>Quỹ khuyến học</t>
  </si>
  <si>
    <t>Quỹ đền ơn đáp nghĩa và Bảo trợ trẻ em</t>
  </si>
  <si>
    <t>Quỹ phòng chống tội phạm</t>
  </si>
  <si>
    <t>Quỹ Đầu tư phát triển</t>
  </si>
  <si>
    <t>Quỹ hỗ trợ ngư dân</t>
  </si>
  <si>
    <t>Quỹ hỗ trợ phát triển hợp tác xã</t>
  </si>
  <si>
    <t>Quỹ hỗ trợ nông dân</t>
  </si>
  <si>
    <t>Quỹ Bảo vệ môi trường tỉnh Quảng Nam</t>
  </si>
  <si>
    <t>Ngân hàng chính sách xã hội</t>
  </si>
  <si>
    <t>Các chế độ, chính sách, các Nghị quyết của HĐND tỉnh; đề án, kế hoạch của UBND tỉnh chưa đủ điều kiện phân bổ đầu năm và các nhiệm vụ phát sinh khác</t>
  </si>
  <si>
    <t>Nguồn viện trợ không hoàn lại chưa đủ điều kiện phân bổ đầu năm</t>
  </si>
  <si>
    <t>Chi viện trợ</t>
  </si>
  <si>
    <t>Chi hoạt động của cơ quan QLNN, đảng, đoàn thể</t>
  </si>
  <si>
    <t>1=2+16+17+18</t>
  </si>
  <si>
    <t>DỰ TOÁN CHI THƯỜNG XUYÊN CỦA NGÂN SÁCH CẤP TỈNH CHO TỪNG CƠ QUAN, TỔ CHỨC THEO LĨNH VỰC NĂM 2024</t>
  </si>
  <si>
    <t>GIỮA NGÂN SÁCH CÁC CẤP CHÍNH QUYỀN ĐỊA PHƯƠNG NĂM 2024</t>
  </si>
  <si>
    <t>DỰ TOÁN THU, SỐ BỔ SUNG VÀ DỰ TOÁN CHI CÂN ĐỐI NGÂN SÁCH 
TỪNG HUYỆN NĂM 2024</t>
  </si>
  <si>
    <t>DỰ TOÁN BỔ SUNG CÓ MỤC TIÊU TỪ NGÂN SÁCH CẤP TỈNH CHO NGÂN SÁCH TỪNG HUYỆN NĂM 2024</t>
  </si>
  <si>
    <t>Chi viện trợ khong hoàn lại</t>
  </si>
  <si>
    <t>DỰ TOÁN CHI CHƯƠNG TRÌNH MỤC TIÊU QUỐC GIA NGÂN SÁCH CẤP TỈNH VÀ NGÂN SÁCH HUYỆN NĂM 2024</t>
  </si>
  <si>
    <t>DỰ KIẾN DANH MỤC CÁC CHƯƠNG TRÌNH, DỰ ÁN SỬ DỤNG VỐN NGÂN SÁCH NHÀ NƯỚC NĂM 2024</t>
  </si>
  <si>
    <t>Giá trị thực hiện đến 31/12/2023</t>
  </si>
  <si>
    <t>Lũy kế vốn đã bố trí đến 31/12/2023</t>
  </si>
  <si>
    <t>Kế hoạch năm 2024</t>
  </si>
  <si>
    <t>08/2020-17/9/2020</t>
  </si>
  <si>
    <t>Nguồn TKC</t>
  </si>
  <si>
    <t>Nguồn Tăng thu</t>
  </si>
  <si>
    <t>BQLDA ĐTXD tỉnh</t>
  </si>
  <si>
    <t>3506-30/11/21; 1925-13/9/23</t>
  </si>
  <si>
    <t>2266-27/7/18</t>
  </si>
  <si>
    <t>Sở VHTTDL</t>
  </si>
  <si>
    <t xml:space="preserve">Nghị quyết về chính sách khuyến khích phát triển hợp tác, liên kết trong sản xuất và tiêu tiệu thụ sản phẩm nông nghiệp trên địa bàn </t>
  </si>
  <si>
    <t>Thông báo số 338-TB/TU ngày 05/6/2018, thông báo 186-TB/TU ngày 16/6/2021 của Tỉnh ủy về kết luận của Thường trực Tỉnh ủy tại buổi làm việc với lãnh đạo huyện Tiên Phước</t>
  </si>
  <si>
    <t>Nghị quyết số 33/NQ-HĐND ngày 17/9/2020 của HĐND tỉnh về Đề án Phát triển ứng dụng công nghệ thông tin, xây dựng chính quyền số tỉnh Quảng Nam giai đoạn 2021-2025</t>
  </si>
  <si>
    <t>Dự án chuyển tiếp hoàn thành năm kế hoạch</t>
  </si>
  <si>
    <t>Nâng cấp, triển khai hệ thống lưu trữ điện tử dùng chung của tỉnh và hệ thống ký số tập trung</t>
  </si>
  <si>
    <t>Nghị quyết số 09/NQ-HĐND ngày 17/9/2020 về xây dựng chốt dân quân thường trực tại các xã biên giới đất liền trên địa bàn tỉnh</t>
  </si>
  <si>
    <t>Chốt DQTT xã Ch'ơm, huyện Tây Giang</t>
  </si>
  <si>
    <t>Chốt DQTT xã La Êê, huyện Nam Giang</t>
  </si>
  <si>
    <t>Chốt DQTT xã La Dêê, huyện Nam Giang</t>
  </si>
  <si>
    <t>Chốt DQTT xã A Xan, huyện Tây Giang</t>
  </si>
  <si>
    <t>Nghị quyết số 01/2020/HĐND tỉnh ngày 21/4/2020 về cơ chế khuyến khích đầu tư, hỗ trợ khu xử lý chất thải rắn sinh hoạt tập trung trên địa bàn tỉnh Quảng Nam giai đoạn 2020-2030</t>
  </si>
  <si>
    <t>Nghị quyết số 13/2022/NQ-HĐND ngày 21/4/2022 của HĐND tỉnh về quy định cơ chế hỗ trợ đầu tư, tu bổ các di tích được xếp hạng trên địa bàn tỉnh Quảng Nam giai đoạn 2022-2025</t>
  </si>
  <si>
    <t>Sở Văn hóa, Thể thao, Du lịch</t>
  </si>
  <si>
    <t>Khối huyện</t>
  </si>
  <si>
    <t>Nghị quyết số 09/2022/NQ-HĐND ngày 21/4/2022 của HĐND tỉnh Quy định cơ chế khuyến khích bảo tồn, phát triển Sâm Ngọc Linh và cây dược liệu khác trên địa bàn tỉnh Quảng Nam giai đoạn 2022-2025</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</si>
  <si>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</si>
  <si>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</si>
  <si>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 (thực hiện Tiểu dự án2)</t>
  </si>
  <si>
    <t>Dự án 4: Đầu tư cơ sở hạ tầng thiết yếu, phục vụ sản xuất, đời sống trong vùng ĐBDTTS&amp;MN và các đơn vị sự nghiệp công lập của lĩnh vực dân tộc ( thực hiện Tiểu dự án 1)</t>
  </si>
  <si>
    <t>Dự án 5: Phát triển giáo dục đào tạo nâng cao chất lượng nguồn nhân lực (thực hiện Tiểu dự án 1)</t>
  </si>
  <si>
    <t xml:space="preserve">Dự án 6: Bảo tồn, phát huy giá trị văn hóa truyền thống tốt đẹp của các dân tộc thiểu số gắn với phát triển du lịch </t>
  </si>
  <si>
    <t xml:space="preserve">Dự án 7: Chăm sóc sức khỏe Nhân dân, nâng cao thể trạng, tầm vóc người dân tộc thiểu số; phòng chống suy dinh dưỡng trẻ em </t>
  </si>
  <si>
    <t>Dự án 10: Truyền thông, tuyên truyền, vận động trong vùng đồng bào dân tộc thiểu số và miền núi. Kiểm tra, giám sát đánh giá việc tổ chức thực hiện Chương trình (thực hiện Tiểu dự án 2)</t>
  </si>
  <si>
    <t>Tiểu dự án 1, Dự án 1 (Hỗ trợ đầu tư phát triển hạ tầng kinh tế - xã hội trên địa bàn các huyện nghèo)</t>
  </si>
  <si>
    <t>Tiểu dự án 2, Dự án 1 (Triển khai Đề án hỗ trợ 02 huyện nghèo  Bắc Trà My và Phước Sơn thoát  khỏi tình trạng nghèo, đặc biệt khó khăn giai đoạn 2022-2025)</t>
  </si>
  <si>
    <t>Tiểu dự án 1, Tiểu dự án 3 thuộc Dự án 4 (Phát triển giáo dục nghề nghiệp, việc làm bền vững)</t>
  </si>
  <si>
    <t>IV.1</t>
  </si>
  <si>
    <t>IV.2</t>
  </si>
  <si>
    <t>Các huyện</t>
  </si>
  <si>
    <t>BCHQS tỉnh</t>
  </si>
  <si>
    <t>Sở VHTTDL, các huyện thị xã, thành phố</t>
  </si>
  <si>
    <t>UBND các huyện</t>
  </si>
  <si>
    <t>UBND huyện Bắc Trà My và Phước Sơn</t>
  </si>
  <si>
    <t>Trường CĐ Quảng Nam, trường CĐYT Quảng Nam, Trung tâm DVVL</t>
  </si>
  <si>
    <t>2802/QĐ-UBND ngày 4/10/2021</t>
  </si>
  <si>
    <t>867/QĐ-UBND ngày 2/4/2021</t>
  </si>
  <si>
    <t>1231- 04/8/2022</t>
  </si>
  <si>
    <t>13/2022- 21/4/2022</t>
  </si>
  <si>
    <t>36-22/9/2023</t>
  </si>
  <si>
    <t xml:space="preserve">09/2022- 21/4/2022 </t>
  </si>
  <si>
    <t>41-20/7/2022;
05-21/3/2023
28-12/7/2023</t>
  </si>
  <si>
    <t xml:space="preserve">38-20/7/2022; 
04-21/3/2023;
28-12/7/2023 </t>
  </si>
  <si>
    <t>Dự phòng thực hiện theo chỉ đạo của TW và các nội dung liên quan</t>
  </si>
  <si>
    <t>Dự án hoàn thành đưa vào sử dụng trước năm kế hoạch</t>
  </si>
  <si>
    <t>Biển báo khu vực biên giới đất liền và khu vực biên giới biển tỉnh Quảng Nam</t>
  </si>
  <si>
    <t>Cải tạo, nâng cấp doanh trại cơ quan Bộ CHQS tỉnh Quảng Nam</t>
  </si>
  <si>
    <t>Cầu tàu kiểm soát tàu cá Trạm kiểm soát Biên phòng An Hòa/Đồn Biên phòng cửa khẩu cảng Kỳ Hà</t>
  </si>
  <si>
    <t>Mở rộng trường bắn, thao trường huấn luyện Bộ CHQS tỉnh</t>
  </si>
  <si>
    <t>Công trình ST03-QNa2019</t>
  </si>
  <si>
    <t>Trạm kiểm soát Biên phòng cửa khẩu Nam Giang</t>
  </si>
  <si>
    <t>Dự án chuẩn bị đầu tư (chuyển giai đoạn sau)</t>
  </si>
  <si>
    <t>Bê tông hóa đường biên giới nối từ xã Chơ Chun huyện Nam Giang đi xã Gari và xã Axan huyện Tây Giang</t>
  </si>
  <si>
    <t>Cầu kiểm soát, nhà làm việc Trạm kiểm soát Biên phòng Cửa Đại và xây dựng bổ sung một số hạng mục thuộc Đồn Biên phòng Cửa Đại (260)</t>
  </si>
  <si>
    <t>Nhà làm việc Công an huyện Đắc Chưng, tỉnh Sê Kông, nước CHDCND Lào</t>
  </si>
  <si>
    <t>Đầu tư, trang thiết bị phương tiện phòng cháy, chữa cháy, cứu nạn, cứu hộ cho lực lượng Cảnh sát phòng cháy, chữa cháy và cứu nạn, cứu hộ Công an tỉnh, các huyện, thị xã, thành phố tỉnh Quảng Nam</t>
  </si>
  <si>
    <t>Hiện đại hóa hệ thống camera giám sát an ninh trật tự giao thông trên địa bàn tỉnh</t>
  </si>
  <si>
    <t>Trường THPT Nguyễn Duy Hiệu, huyện Điện Bàn; hạng mục: Xây dựng khối nhà học bộ môn, tường rào mặt sau, khu giáo dục thể chất; sửa chữa, cải tạo các khối nhà</t>
  </si>
  <si>
    <t>Trường THPT Lê Hồng Phong, huyện Duy Xuyên; hạng mục: Sửa chữa, cải tạo dãy nhà học cũ thành khu thí nghiệm; sửa chữa, cải tạo dãy nhà cũ khu B thành khu làm việc sửa chữa nhỏ các khối nhà</t>
  </si>
  <si>
    <t>Trường THCS Nguyễn Huệ, huyện Bắc Trà My; hạng mục: Khối nhà lớp học và phòng thư viện thuộc dự án Giáo dục Trung học cơ sở khu vực khó khăn nhất, giai đoạn 2</t>
  </si>
  <si>
    <t>Trường THPT Hồ Nghinh, huyện Duy Xuyên</t>
  </si>
  <si>
    <t>Trường THPT Nguyễn Huệ, huyện Núi Thành</t>
  </si>
  <si>
    <t>Trường THPT Lý Tự Trọng, huyện Thăng Bình</t>
  </si>
  <si>
    <t>Trường THPT Nguyễn Khuyến, thị xã Điện Bàn</t>
  </si>
  <si>
    <t>Trường THPT Nguyễn Hiền, huyện Duy Xuyên</t>
  </si>
  <si>
    <t>Trường THPT Lê Quý Đôn, TP Tam Kỳ</t>
  </si>
  <si>
    <t>Trường THPT Trần Phú, hạng mục: Kè chắn đất kết hợp tường bảo vệ</t>
  </si>
  <si>
    <t>Dự án chuyển tiếp dự kiến hoàn thành sau năm kế hoạch</t>
  </si>
  <si>
    <t>Cải tạo, nâng cấp Trường THPT Nguyễn Thái Bình, huyện Thăng Bình</t>
  </si>
  <si>
    <t>Cải tạo, nâng cấp, mở rộng Trường THPT Tiểu La, huyện Thăng Bình</t>
  </si>
  <si>
    <t>Cải tạo, nâng cấp Trường THPT Tố Hữu, huyện Nam Giang</t>
  </si>
  <si>
    <t>Cải tạo, nâng cấp Trường THPT Lê Hồng Phong, huyện Duy Xuyên</t>
  </si>
  <si>
    <t>Cải tạo, nâng cấp bệnh viện đa khoa khu vực Quảng Nam</t>
  </si>
  <si>
    <t>Phòng khám Axan, huyện Tây Giang</t>
  </si>
  <si>
    <t>Trung tâm Y tế huyện Tiên Phước; hạng mục: Khối khám - Cấp cứu - Dược</t>
  </si>
  <si>
    <t>Bệnh viện Đa khoa huyện Nam Giang</t>
  </si>
  <si>
    <t>Trung tâm Phòng, chống HIV/AIDS Quảng Nam</t>
  </si>
  <si>
    <t>Bệnh viện Đa khoa huyện Tiên Phước</t>
  </si>
  <si>
    <t>Bệnh viện Đa khoa huyện Thăng Bình</t>
  </si>
  <si>
    <t>Bệnh viện Nhi tỉnh Quảng Nam</t>
  </si>
  <si>
    <t>Hệ thống thu gom, xử lý nước thải và chất rắn Bệnh viện Đa khoa huyện Tiên Phước</t>
  </si>
  <si>
    <t>Hệ thống thu gom, xử lý nước thải và chất rắn Bệnh viện Đa khoa huyện Thăng Bình</t>
  </si>
  <si>
    <t>Hệ thống thu gom, xử lý nước thải và chất thải rắn Bệnh viện Y học cổ truyền Quảng Nam</t>
  </si>
  <si>
    <t xml:space="preserve">Hệ thống xử lý nước thải Trung tâm Y tế huyện Núi Thành </t>
  </si>
  <si>
    <t>Bệnh viện đa khoa tỉnh Quảng Nam, hạng mục: Khu điều trị kỹ thuật cao</t>
  </si>
  <si>
    <t>Bệnh viện đa khoa khu vực miền núi phía Bắc - Cơ sở 2</t>
  </si>
  <si>
    <t>Bệnh viện Y học cổ truyền tỉnh Quảng Nam</t>
  </si>
  <si>
    <t>Cải tạo, nâng cấp Trung tâm y tế huyện Thăng Bình</t>
  </si>
  <si>
    <t>Cải tạo, nâng cấp Trung tâm y tế huyện Nam Giang</t>
  </si>
  <si>
    <t>Khu khám bệnh cấp cứu, Bệnh viện Tâm thần</t>
  </si>
  <si>
    <t>Chương trình phục hồi phát triển kinh tế</t>
  </si>
  <si>
    <t>Dự án đầu tư xây mới, nâng cấp, cải tạo 05 Trung tâm Y tế tuyến huyện, tỉnh Quảng Nam</t>
  </si>
  <si>
    <t>Dự án đầu tư xây mới, nâng cấp, cải tạo và mua sắm trang thiết bị cho 76 trạm y tế tuyến xã, tỉnh Quảng Nam</t>
  </si>
  <si>
    <t>13-01/02/16</t>
  </si>
  <si>
    <t>1781-5/7/2022</t>
  </si>
  <si>
    <t>3127-
17/11/2022</t>
  </si>
  <si>
    <t xml:space="preserve">3366-  09/12/2022 </t>
  </si>
  <si>
    <t>107-
11/01/2022; 809-
28/3/22</t>
  </si>
  <si>
    <t>1190- 31/5/2022</t>
  </si>
  <si>
    <t xml:space="preserve">1546-
05/5/15 </t>
  </si>
  <si>
    <t xml:space="preserve">2057-
10/6/15 </t>
  </si>
  <si>
    <t xml:space="preserve">117
-22/6/20 </t>
  </si>
  <si>
    <t>151- 14/10/21</t>
  </si>
  <si>
    <t>1082-08/4/19</t>
  </si>
  <si>
    <t>163-19/8/19</t>
  </si>
  <si>
    <t>2313-31/7/18</t>
  </si>
  <si>
    <t>159-16/8/19</t>
  </si>
  <si>
    <t>162-19/8/19</t>
  </si>
  <si>
    <t>161-16/8/19</t>
  </si>
  <si>
    <t>210-24/9/19</t>
  </si>
  <si>
    <t>2326-02/8/18</t>
  </si>
  <si>
    <t>2810-05/9/19</t>
  </si>
  <si>
    <t>1482- 31/5/22</t>
  </si>
  <si>
    <t>3702- 30/12/22</t>
  </si>
  <si>
    <t>3701- 30/12/22</t>
  </si>
  <si>
    <t>107- 02/06/23</t>
  </si>
  <si>
    <t>650 - 31/3/23</t>
  </si>
  <si>
    <t>3124-30/9/19</t>
  </si>
  <si>
    <t>1167 30/3/2016</t>
  </si>
  <si>
    <t>3416-
31/10/14;
2268-
23/6/17</t>
  </si>
  <si>
    <t xml:space="preserve">4418-
13/11/15 </t>
  </si>
  <si>
    <t xml:space="preserve">2555-
15/8/11 </t>
  </si>
  <si>
    <t xml:space="preserve">4317-
23/11/05 </t>
  </si>
  <si>
    <t xml:space="preserve">3373-
16/10/08 </t>
  </si>
  <si>
    <t xml:space="preserve">4409-
13/11/15 </t>
  </si>
  <si>
    <t>Sở TNMT</t>
  </si>
  <si>
    <t xml:space="preserve">20/1/12 289- </t>
  </si>
  <si>
    <t xml:space="preserve">28/12/11 4374- </t>
  </si>
  <si>
    <t xml:space="preserve">17/10/13 3168- </t>
  </si>
  <si>
    <t xml:space="preserve">148/-30/7/2020 </t>
  </si>
  <si>
    <t xml:space="preserve">147-30/7/2020 </t>
  </si>
  <si>
    <t>3448-
31/10/2014; 2483-27/8/21</t>
  </si>
  <si>
    <t>2238-21/7/2014</t>
  </si>
  <si>
    <t>1489 - 31/05/22</t>
  </si>
  <si>
    <t>1490 - 31/05/22</t>
  </si>
  <si>
    <t>1488 - 31/05/22</t>
  </si>
  <si>
    <t>598- 27/03/23</t>
  </si>
  <si>
    <t>601 - 27/03/23</t>
  </si>
  <si>
    <t xml:space="preserve">Trong đó: NS tỉnh </t>
  </si>
  <si>
    <t>Tôn tạo Khu di tích lịch sử  Đồng Trại, huyện Tiên Phước (dự án Nâng cấp, tôn tạo Khu di tích lịch sử Vụ thảm sát Đồng Trại, huyện Tiên Phước)</t>
  </si>
  <si>
    <t>Nhà bia Căn cứ Tỉnh uỷ Quảng Nam</t>
  </si>
  <si>
    <t>Nhà bia Đặc Khu uỷ Quảng Đà</t>
  </si>
  <si>
    <t>Trưng bày bảo tàng tỉnh Quảng Nam</t>
  </si>
  <si>
    <t>Bảo tồn phát huy giá trị nhóm Tháp Chăm Khương Mỹ (hạng muc: sân vườn, đường nội bộ, tường rào cổng ngõ...)</t>
  </si>
  <si>
    <t>Thiết bị nâng cao năng lực sản xuất các chương trình phát thanh và truyền hình</t>
  </si>
  <si>
    <t>Trung tâm Thể dục - Thể thao Bắc Quảng Nam, thị xã Điện Bàn</t>
  </si>
  <si>
    <t>Nhà ở vận động viên năng khiếu đoàn bóng đá Quảng Nam</t>
  </si>
  <si>
    <t>Đầu tư hệ thống thu gom nước mặt Khu xử lý rác thải Tam Xuân 2, huyện Núi Thành</t>
  </si>
  <si>
    <t>(1)</t>
  </si>
  <si>
    <t>Bảo tồn, kiểm định Sâm Ngọc Linh</t>
  </si>
  <si>
    <t>X.1.1</t>
  </si>
  <si>
    <t>NÔNG NGHIỆP VÀ DỊCH VỤ NÔNG NGHIỆP</t>
  </si>
  <si>
    <t>X.1.2</t>
  </si>
  <si>
    <t>Dự án trồng cây phân tán và trồng rừng tập trung Chương trình trồng 1 tỷ cây xanh theo Chỉ thị số 45/CT-TTg ngày 31/12/2020 của Thủ tướng Chính phủ trên địa bàn huyện Nam Trà My</t>
  </si>
  <si>
    <t>Dự án trồng cây phân tán và trồng rừng tập trung Chương trình trồng 1 tỷ cây xanh theo Chỉ thị số 45/CT-TTg ngày 31/12/2020 của Thủ tướng Chính phủ trên địa bàn huyện Phước Sơn</t>
  </si>
  <si>
    <t>Dự án trồng cây phân tán Chương trình trồng 1 tỷ cây xanh theo Chỉ thị số 45/CT-TTg ngày 31/12/2020 của Thủ tướng Chính phủ trên địa bàn huyện Tiên Phước</t>
  </si>
  <si>
    <t>Dự án trồng cây phân tán Chương trình trồng 1 tỷ cây xanh theo Chỉ thị số 45/CT-TTg ngày 31/12/2020 của Thủ tướng Chính phủ trên địa bàn huyện Quế Sơn</t>
  </si>
  <si>
    <t>Dự án trồng cây phân tán Chương trình trồng 1 tỷ cây xanh theo Chỉ thị số 45/CT-TTg ngày 31/12/2020 của Thủ tướng Chính phủ trên địa bàn huyện Duy Xuyên</t>
  </si>
  <si>
    <t>Dự án trồng cây phân tán Chương trình trồng 1 tỷ cây xanh theo Chỉ thị số 45/CT-TTg ngày 31/12/2020 của Thủ tướng Chính phủ trên địa bàn huyện Đại Lộc</t>
  </si>
  <si>
    <t>Dự án trồng cây phân tán Chương trình trồng 1 tỷ cây xanh theo Chỉ thị số 45/CT-TTg ngày 31/12/2020 của Thủ tướng Chính phủ trên địa bàn huyện Núi Thành</t>
  </si>
  <si>
    <t>Dự án trồng cây phân tán Chương trình trồng 1 tỷ cây xanh theo Chỉ thị số 45/CT-TTg ngày 31/12/2020 của Thủ tướng Chính phủ trên địa bàn huyện Thăng Bình</t>
  </si>
  <si>
    <t>Dự án trồng cây phân tán Chương trình trồng 1 tỷ cây xanh theo Chỉ thị số 45/CT-TTg ngày 31/12/2020 của Thủ tướng Chính phủ trên địa bàn huyện Hiệp Đức</t>
  </si>
  <si>
    <t>Dự án trồng cây phân tán Chương trình trồng 1 tỷ cây xanh theo Chỉ thị số 45/CT-TTg ngày 31/12/2020 của Thủ tướng Chính phủ trên địa bàn thị xã Điện Bàn</t>
  </si>
  <si>
    <t>Dự án trồng cây phân tán Chương trình trồng 1 tỷ cây xanh theo Chỉ thị số 45/CT-TTg ngày 31/12/2020 của Thủ tướng Chính phủ trên địa bàn thành phố Tam Kỳ</t>
  </si>
  <si>
    <t>Dự án Vườn Quốc gia Sông Thanh; hạng mục: Các trạm, chốt quản lý bảo vệ rừng và đường tuần tra rừng kết hợp du lịch sinh thái</t>
  </si>
  <si>
    <t>X.1.3</t>
  </si>
  <si>
    <t>Chống xói lở khẩn cấp và bảo vệ bờ biển Cửa Đại Hội An</t>
  </si>
  <si>
    <t>Nâng cấp, mở rộng, kéo dài hệ thống tưới hồ Việt An đến các xã Quế Châu, Quế Thuận (giai đoạn 2).</t>
  </si>
  <si>
    <t>Sửa chữa, nâng cấp kênh nhánh trạm bơm Phước Chỉ</t>
  </si>
  <si>
    <t>Kè Sông Trường</t>
  </si>
  <si>
    <t>Hồ chứa nước Hố Do</t>
  </si>
  <si>
    <t>Kè Cửa Đại từ UBND phường Cẩm An đến khu vực An Bàng</t>
  </si>
  <si>
    <t>SC, nâng cấp các hồ chứa nước (Hồ 3/2, Nước Rin, Đập Quang, Đá Chồng)</t>
  </si>
  <si>
    <t>Hồ chứa nước Phước Hòa</t>
  </si>
  <si>
    <t>Củng cố, nâng cấp đê biển Bình Dương, Bình Đại, Bình Đào</t>
  </si>
  <si>
    <t>Kênh N22 Bắc Phú Ninh</t>
  </si>
  <si>
    <t>Cảnh báo an toàn, cắm mốc chỉ giới phạm vi bảo vệ các công trình đập, hồ chứa thủy lợi trên địa bàn tỉnh</t>
  </si>
  <si>
    <t>Hồ Suối Thỏ</t>
  </si>
  <si>
    <t>X.1.4</t>
  </si>
  <si>
    <t>Dự án Cảng cá Tam Quang</t>
  </si>
  <si>
    <t>Mở rộng khu neo đậu tàu thuyền, kết hợp xây dựng cảng cá Hồng Triều</t>
  </si>
  <si>
    <t xml:space="preserve">Sửa chữa, nâng cấp khu neo đậu tránh trú bão cho tàu cá An Hòa </t>
  </si>
  <si>
    <t>Nâng cấp, mở rộng KND TTB cho tàu cá An Hòa kết hợp Cảng cá Tam Quang (đối ứng dự án do Bộ NN&amp;PTNT quản lý)</t>
  </si>
  <si>
    <t>X.1.5</t>
  </si>
  <si>
    <t>Dự án hoàn thành đưa vào sử dụng trước năm KH</t>
  </si>
  <si>
    <t>Xây dựng khu TĐC để di dời dân các vùng thiên tai, đặc biệt khó khăn trên địa bàn tỉnh QN giai đoạn 2016-2020</t>
  </si>
  <si>
    <t>Dự án chuyển tiếp dự kiến hoàn thành  năm kế hoạch</t>
  </si>
  <si>
    <t>Dự án chuyển tiếp dự kiến hoàn thành trước kế hoạch</t>
  </si>
  <si>
    <t>Đường và cầu ĐH7 qua sông Vĩnh Điện, thị xã Điện Bàn</t>
  </si>
  <si>
    <t>Các tuyến nội thị thị trấn Prao, huyện Đông Giang</t>
  </si>
  <si>
    <t>Đường bao Nguyễn Hoàng, thành phố Tam Kỳ</t>
  </si>
  <si>
    <t>Đường nối khu TĐC Duy Hải lên cầu Trường Giang (ĐH6.DX)</t>
  </si>
  <si>
    <t>Đường từ trường PTTH Thái Phiên đến Quốc lộc 14E, huyện Thăng Bình</t>
  </si>
  <si>
    <t>Cầu Ồ Ồ và đường nội thị phía Bắc thị trấn Tân An, huyện Hiệp Đức</t>
  </si>
  <si>
    <t>Nâng cấp, mở rộng tuyến đường ĐT609 (mở rộng mặt đường 3,5m lên 5,5m đoạn Km71+578 - Km74+578; thảm bê tông nhựa đoạn Km68+508 - Km71+578)</t>
  </si>
  <si>
    <t>Sửa chữa hoàn trả đoạn Km0 - Km3 tuyến đường ĐT609 (cũ)</t>
  </si>
  <si>
    <t>Nâng cấp và kéo dài đường ĐH4.NS (Đại Bình, huyện Nông Sơn đi Đại Thạnh, huyện Đại Lộc)</t>
  </si>
  <si>
    <t>Cầu Sông Bui, huyện Bắc Trà My</t>
  </si>
  <si>
    <t>Dự án nhóm A</t>
  </si>
  <si>
    <t>Hoàn thiện đường ven biển 129 (Võ Chí Công)</t>
  </si>
  <si>
    <t>Đường nối từ ĐT.609C đến Quốc lộ 14B, huyện Đại Lộc</t>
  </si>
  <si>
    <t>Đường vào quần thể cây di sản PơMu</t>
  </si>
  <si>
    <t>Dự án khởi công mới</t>
  </si>
  <si>
    <t>Phát triển tích hợp thích ứng tỉnh Quảng Nam</t>
  </si>
  <si>
    <t>Đường trục chính nối KCN ô tô Chu Lai Trường Hải đến KCN Tam Anh (giai đoạn 2)</t>
  </si>
  <si>
    <t>Cụm công nghiệp Ấp 5</t>
  </si>
  <si>
    <t>Cụm công nghiệp Thôn Bốn</t>
  </si>
  <si>
    <t>Cấp điện nông thôn tỉnh Quảng Nam giai đoạn 2013 - 2020 (Tiểu dự án 2)</t>
  </si>
  <si>
    <t>KHU CÔNG NGHIỆP VÀ KHU KINH TẾ</t>
  </si>
  <si>
    <t>Hệ thống thoát nước cho các dự án ven biển phía Bắc thị xã Điện Bàn (Giai đoạn 2)</t>
  </si>
  <si>
    <t>Dự án chuyển tiếp hoàn thành trước kế hoạch</t>
  </si>
  <si>
    <t>3443-31/10/2014</t>
  </si>
  <si>
    <t>3442-31/10/2014</t>
  </si>
  <si>
    <t>3435-31/10/2014</t>
  </si>
  <si>
    <t>3077-23/9/2010</t>
  </si>
  <si>
    <t>Đài Phát thanh - Truyền hình</t>
  </si>
  <si>
    <t>3475/QĐ-UBND ngày 31/10/2019</t>
  </si>
  <si>
    <t>68/QĐ-UBND ngày 10/01/2022</t>
  </si>
  <si>
    <t>6549-13/8/20</t>
  </si>
  <si>
    <t>125-31/7/18</t>
  </si>
  <si>
    <t>11-05/01//22</t>
  </si>
  <si>
    <t>1004-18/3/16; 1141-02/4/18</t>
  </si>
  <si>
    <t>2481-09/9/20;
201-01/02/23</t>
  </si>
  <si>
    <t>BQL DA đầu tư xây dựng tỉnh</t>
  </si>
  <si>
    <t>92-24/5/23</t>
  </si>
  <si>
    <t>08-18/3/2023</t>
  </si>
  <si>
    <t>Sở Nông nghiệp &amp; PTNT</t>
  </si>
  <si>
    <t>3292-16/10/2019; 2631-15/9/2021; 3472-26/11/2021; 3614-29/12/2022</t>
  </si>
  <si>
    <t>Sở Nông nghiệp và PTNT</t>
  </si>
  <si>
    <t>891-10/3/2016; 3971-05/12/2019; 2781-01/10/2021</t>
  </si>
  <si>
    <t>BQL rừng
phòng hộ huyện
Nam Trà My</t>
  </si>
  <si>
    <t>3304-
05/12/22</t>
  </si>
  <si>
    <t>BQL rừng
phòng hộ huyện
Phước Sơn</t>
  </si>
  <si>
    <t>3308-
06/12/22</t>
  </si>
  <si>
    <t>2739- 12/10/22</t>
  </si>
  <si>
    <t>3138- 18/11/22</t>
  </si>
  <si>
    <t>2474- 16/11/22</t>
  </si>
  <si>
    <t>UBND Thành phố Tam Kỳ</t>
  </si>
  <si>
    <t xml:space="preserve">Ban Quản lý Vườn Quốc gia Sông Thanh </t>
  </si>
  <si>
    <t>188-25/10/2023</t>
  </si>
  <si>
    <t>189-26/10/2023</t>
  </si>
  <si>
    <t>2624-25/9/2020</t>
  </si>
  <si>
    <t>4321; 01/12/2017</t>
  </si>
  <si>
    <t>2309-21/7/2018; 4128- 28/12/2019; 
293- 16/10/2021; 794- 28/3/2022</t>
  </si>
  <si>
    <t xml:space="preserve">2380-28/8/2020 </t>
  </si>
  <si>
    <t>3259-31/10/18</t>
  </si>
  <si>
    <t>3226-05/11/ 2021</t>
  </si>
  <si>
    <t>1623-31/5/2019</t>
  </si>
  <si>
    <t>560-21/3/2023</t>
  </si>
  <si>
    <t>3447-19/12/2023</t>
  </si>
  <si>
    <t>3284-31/10/ 2018, 1476- 14/7/2023</t>
  </si>
  <si>
    <t>2402-31/8/2020; 40-05/01/2023</t>
  </si>
  <si>
    <t>279-25/01/ 2022</t>
  </si>
  <si>
    <t>253-31/5/2021; 554-15/11/2023; 143-16/3/2023; 494-05/10/2023</t>
  </si>
  <si>
    <t>1128-28/4/2022</t>
  </si>
  <si>
    <t>1652-04/8/23</t>
  </si>
  <si>
    <t>328-29/01/21</t>
  </si>
  <si>
    <t>1083-31/3/ 2017</t>
  </si>
  <si>
    <t>1130-29/3/2016</t>
  </si>
  <si>
    <t>1624-31/5/2019; 3717- 20/12/2021; 105- 12/01/2023</t>
  </si>
  <si>
    <t>5140-30/12/2022</t>
  </si>
  <si>
    <t>986 - 17/03/ 2016</t>
  </si>
  <si>
    <t>UBND thị xã Điện Bàn</t>
  </si>
  <si>
    <t>BQLDA ĐTXD các CTGT</t>
  </si>
  <si>
    <t xml:space="preserve">498- 26/02/2020; 2343-25/8/2020  </t>
  </si>
  <si>
    <t>323/QĐ-KTM ngày 19/11/2015</t>
  </si>
  <si>
    <t>46/QĐ-KTM ngày 25/3/2016</t>
  </si>
  <si>
    <t>613-
10/3/2020</t>
  </si>
  <si>
    <t>2012-
28/7/2020</t>
  </si>
  <si>
    <t>3125-30/9/2019</t>
  </si>
  <si>
    <t>1891- 15/7/2020</t>
  </si>
  <si>
    <t xml:space="preserve">2101/QĐ-UBND; 29/7/2021 </t>
  </si>
  <si>
    <t>1622-31/5/19</t>
  </si>
  <si>
    <t>2937/QĐ-UBND; 18/10/2021</t>
  </si>
  <si>
    <t>1416/QĐ-UBND ngày 25/05/2022</t>
  </si>
  <si>
    <t>546-06/02/18; 1412-26/5/20; 2604-14/9/21</t>
  </si>
  <si>
    <t>3477/QĐ-UBND; 26/11/2021</t>
  </si>
  <si>
    <t>3995/QĐ-UB ngày 31/12/2021</t>
  </si>
  <si>
    <t>3445/QĐ-UBND; 16/12/2021</t>
  </si>
  <si>
    <t>396-
29/3/22</t>
  </si>
  <si>
    <t>3640/QĐ-UBND; 16/12/2020</t>
  </si>
  <si>
    <t>1317-08/8/23</t>
  </si>
  <si>
    <t>94- 3/3/2023</t>
  </si>
  <si>
    <t>3334-
17/11/23</t>
  </si>
  <si>
    <t>1422-15/5/2019</t>
  </si>
  <si>
    <t>3126-30/9/19</t>
  </si>
  <si>
    <t>Ủy ban MTTQ Việt Nam tỉnh</t>
  </si>
  <si>
    <t>1407/QĐ-UBND ngày 25/5/2022</t>
  </si>
  <si>
    <t>20-16/3/2021</t>
  </si>
  <si>
    <t>HOẠT ĐỘNG CÁC CƠ QUAN QUẢN LÝ NHÀ NƯỚC, ĐẢNG, ĐOÀN THỂ</t>
  </si>
  <si>
    <t>XI.1</t>
  </si>
  <si>
    <t>QUẢN LÝ NHÀ NƯỚC</t>
  </si>
  <si>
    <t>Dự án chuyển tiếp dự kiến hoàn thành trước năm kế hoạch</t>
  </si>
  <si>
    <t>Kho lưu trữ chuyên dụng tỉnh Quảng Nam</t>
  </si>
  <si>
    <t>Cải tạo, mở rộng trụ sở làm việc Sở Nội vụ</t>
  </si>
  <si>
    <t>Trụ sở làm việc Báo Quảng Nam</t>
  </si>
  <si>
    <t>Mở rộng, nâng cấp cơ sở hạ tầng, vật chất, trang thiết bị phục vụ công tác chỉ huy, điều hành ứng phó thiên tai</t>
  </si>
  <si>
    <t>Trụ sở làm việc HĐND &amp; UBND huyện Quế Sơn</t>
  </si>
  <si>
    <t>Trụ Sở làm việc Thanh tra tỉnh Quảng Nam</t>
  </si>
  <si>
    <t>Sửa chữa, cải tạo Trụ sở làm việc Sở Nông nghiệp và PTNT Quảng Nam</t>
  </si>
  <si>
    <t>Trụ sở làm việc Ban Quản lý bảo tồn Sao La; hạng mục: Gia cố mái taluy, bể chứa nước sinh hoạt</t>
  </si>
  <si>
    <t>Trụ sở làm việc Ban Dân tộc; hạng mục: Hội trường, phòng trưng bày, cải tạo nâng cấp nhà khách và các hạng mục phụ trợ</t>
  </si>
  <si>
    <t>Cải tạo, nâng cấp trụ sở làm việc Sở Giáo dục và Đào tạo tỉnh Quảng Nam</t>
  </si>
  <si>
    <t>Cải tạo, nâng cấp trụ sở HĐND và UBND huyện Tây Giang</t>
  </si>
  <si>
    <t>Cải tạo, nâng cấp Trụ sở làm việc HĐND và UBND huyện Nam Trà My</t>
  </si>
  <si>
    <t>XI.2</t>
  </si>
  <si>
    <t>HOẠT ĐỘNG CỦA ĐẢNG</t>
  </si>
  <si>
    <t>Trụ sở làm việc Huyện ủy Đại Lộc</t>
  </si>
  <si>
    <t>XI.3</t>
  </si>
  <si>
    <t>HOẠT ĐỘNG TỔ CHỨC CHÍNH TRỊ, XÃ HỘI</t>
  </si>
  <si>
    <t>Sửa chữa trụ sở làm việc và xây dựng hội trường Hội Liên hiệp Phụ nữ tỉnh</t>
  </si>
  <si>
    <t>BẢO ĐẢM XÃ HỘI</t>
  </si>
  <si>
    <t>Nhà bia ghi danh liệt sỹ quê hương tỉnh Thanh Hóa hy sinh trong kháng chiến tại tỉnh Quảng Nam</t>
  </si>
  <si>
    <t>Trung tâm Giáo dục Lao động - Xã hội tỉnh Quảng Nam</t>
  </si>
  <si>
    <t>Trung tâm điều dưỡng người tâm thần tỉnh Quảng Nam - Cơ sở 2</t>
  </si>
  <si>
    <t>Nghĩa trang liệt sỹ thị xã Điện Bàn</t>
  </si>
  <si>
    <t>Cải tạo, nâng cấp Làng Hòa Bình Quảng Nam</t>
  </si>
  <si>
    <t>Cải tạo, nâng cấp Cơ sở cai nghiện ma túy Quảng Nam</t>
  </si>
  <si>
    <t>Đền liệt sỹ huyện Quế Sơn</t>
  </si>
  <si>
    <t>DỰ PHÒNG PHÂN BỔ SAU</t>
  </si>
  <si>
    <t>Trong đó, dự kiến bố trí cho các dự án mới khi đảm bảo thủ tục đầu tư</t>
  </si>
  <si>
    <t>XIII.1</t>
  </si>
  <si>
    <t>Cải tạo, nâng cấp Trường PTDTNT tỉnh, thành phố Hội An</t>
  </si>
  <si>
    <t>Cải tạo, nâng cấp, mở rộng Trường  THPT Hiệp Đức, huyện Hiệp Đức</t>
  </si>
  <si>
    <t>XIII.2</t>
  </si>
  <si>
    <t>Y TẾ DÂN SỐ</t>
  </si>
  <si>
    <t>Chương trình Đầu tư phát triển mạng lưới y tế cơ sở vùng khó khăn tỉnh Quảng Nam</t>
  </si>
  <si>
    <t>XIII.3</t>
  </si>
  <si>
    <t>ĐỊNH CANH, ĐỊNH CƯ</t>
  </si>
  <si>
    <t>Sắp xếp dân cư khu vực đường Trường Sơn Đông</t>
  </si>
  <si>
    <t>3474-31/10/19</t>
  </si>
  <si>
    <t>14-27/01/21</t>
  </si>
  <si>
    <t>127-25/8/21</t>
  </si>
  <si>
    <t>68-28/5/21</t>
  </si>
  <si>
    <t>3473/QĐ-UBND ngày 31/10/2019</t>
  </si>
  <si>
    <t>80-31/5/2022</t>
  </si>
  <si>
    <t>1125/QĐ- UBND 29/3/2016;
108/QĐ- SXD 24/6/2022;
138/QĐ- SXD 12/7/23</t>
  </si>
  <si>
    <t>77-23/5/22</t>
  </si>
  <si>
    <t>83-31/5/22</t>
  </si>
  <si>
    <t>191-28/10/22</t>
  </si>
  <si>
    <t>1485-31/5/22</t>
  </si>
  <si>
    <t>1480; 31/5/2022</t>
  </si>
  <si>
    <t>339; 28/01/22</t>
  </si>
  <si>
    <t>81-31/5/22</t>
  </si>
  <si>
    <t>Sở LĐ-TB&amp;XH</t>
  </si>
  <si>
    <t>88-
23/6/21</t>
  </si>
  <si>
    <t>1514-18/5/06</t>
  </si>
  <si>
    <t>851-24/4/2023</t>
  </si>
  <si>
    <t xml:space="preserve">UBND thị xã Điện Bàn </t>
  </si>
  <si>
    <t>866-31/3/22</t>
  </si>
  <si>
    <t>26- 04/03/22</t>
  </si>
  <si>
    <t>46-30/03/22</t>
  </si>
  <si>
    <t>43-30/3/22</t>
  </si>
  <si>
    <t>DỰ PHÒNG VÀ TRẢ NỢ VAY ĐẾN HẠN</t>
  </si>
  <si>
    <t>Dự phòng</t>
  </si>
  <si>
    <t>Trả nợ vay đến hạn</t>
  </si>
  <si>
    <t>BCH Bộ đội biên phòng tỉnh</t>
  </si>
  <si>
    <t>DỰ TOÁN CHI ĐẦU TƯ PHÁT TRIỂN CỦA NGÂN SÁCH CẤP TỈNH CHO TỪNG CƠ QUAN, TỔ CHỨC THEO LĨNH VỰC NĂM 2024</t>
  </si>
  <si>
    <t>BV ĐK Khu vực Qnam</t>
  </si>
  <si>
    <t>Sở Văn hóa TT &amp; DL</t>
  </si>
  <si>
    <t>Khoa học và Công nghệ</t>
  </si>
  <si>
    <t>BQL rừng PH Phú Ninh và ven biển QN</t>
  </si>
  <si>
    <t>BQL các KKT &amp; KCN</t>
  </si>
  <si>
    <t xml:space="preserve">Công nghiệp </t>
  </si>
  <si>
    <t>Đài phát thanh - Truyền hình tỉnh</t>
  </si>
  <si>
    <t>Chi cấp vốn điều lệ</t>
  </si>
</sst>
</file>

<file path=xl/styles.xml><?xml version="1.0" encoding="utf-8"?>
<styleSheet xmlns="http://schemas.openxmlformats.org/spreadsheetml/2006/main" xmlns:mc="http://schemas.openxmlformats.org/markup-compatibility/2006" xmlns:x14ac="http://schemas.microsoft.com/office/spreadsheetml/2009/9/ac" mc:Ignorable="x14ac">
  <numFmts count="10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 _₫_-;\-* #,##0\ _₫_-;_-* &quot;-&quot;\ _₫_-;_-@_-"/>
    <numFmt numFmtId="170" formatCode="_-* #,##0.00\ _₫_-;\-* #,##0.00\ _₫_-;_-* &quot;-&quot;??\ _₫_-;_-@_-"/>
    <numFmt numFmtId="171" formatCode="#,###;\-#,###;&quot;&quot;;_(@_)"/>
    <numFmt numFmtId="172" formatCode="_-&quot;€&quot;* #,##0_-;\-&quot;€&quot;* #,##0_-;_-&quot;€&quot;* &quot;-&quot;_-;_-@_-"/>
    <numFmt numFmtId="173" formatCode="_(* #,##0_);_(* \(#,##0\);_(* &quot;-&quot;??_);_(@_)"/>
    <numFmt numFmtId="174" formatCode="\ \_x0001_;\æ"/>
    <numFmt numFmtId="175" formatCode=".\ #\_x0001_;\æ"/>
    <numFmt numFmtId="176" formatCode="#.##00"/>
    <numFmt numFmtId="177" formatCode="_-* #,##0\ &quot;€&quot;_-;\-* #,##0\ &quot;€&quot;_-;_-* &quot;-&quot;\ &quot;€&quot;_-;_-@_-"/>
    <numFmt numFmtId="178" formatCode="_-&quot;ñ&quot;* #,##0_-;\-&quot;ñ&quot;* #,##0_-;_-&quot;ñ&quot;* &quot;-&quot;_-;_-@_-"/>
    <numFmt numFmtId="179" formatCode="_-* #,##0\ _F_-;\-* #,##0\ _F_-;_-* &quot;-&quot;\ _F_-;_-@_-"/>
    <numFmt numFmtId="180" formatCode="_-&quot;$&quot;* #,##0_-;\-&quot;$&quot;* #,##0_-;_-&quot;$&quot;* &quot;-&quot;_-;_-@_-"/>
    <numFmt numFmtId="181" formatCode="_-* #,##0.00\ _F_-;\-* #,##0.00\ _F_-;_-* &quot;-&quot;??\ _F_-;_-@_-"/>
    <numFmt numFmtId="182" formatCode="_-* #,##0.00\ _ñ_-;\-* #,##0.00\ _ñ_-;_-* &quot;-&quot;??\ _ñ_-;_-@_-"/>
    <numFmt numFmtId="183" formatCode="_-* #,##0.00\ _ñ_-;_-* #,##0.00\ _ñ\-;_-* &quot;-&quot;??\ _ñ_-;_-@_-"/>
    <numFmt numFmtId="184" formatCode="_-* #,##0\ &quot;F&quot;_-;\-* #,##0\ &quot;F&quot;_-;_-* &quot;-&quot;\ &quot;F&quot;_-;_-@_-"/>
    <numFmt numFmtId="185" formatCode="_(&quot;$&quot;\ * #,##0_);_(&quot;$&quot;\ * \(#,##0\);_(&quot;$&quot;\ * &quot;-&quot;_);_(@_)"/>
    <numFmt numFmtId="186" formatCode="_-* #,##0\ &quot;ñ&quot;_-;\-* #,##0\ &quot;ñ&quot;_-;_-* &quot;-&quot;\ &quot;ñ&quot;_-;_-@_-"/>
    <numFmt numFmtId="187" formatCode="_-* #,##0\ _ñ_-;\-* #,##0\ _ñ_-;_-* &quot;-&quot;\ _ñ_-;_-@_-"/>
    <numFmt numFmtId="188" formatCode="_-* #,##0\ _ñ_-;_-* #,##0\ _ñ\-;_-* &quot;-&quot;\ _ñ_-;_-@_-"/>
    <numFmt numFmtId="189" formatCode="_ &quot;\&quot;* #,##0_ ;_ &quot;\&quot;* \-#,##0_ ;_ &quot;\&quot;* &quot;-&quot;_ ;_ @_ "/>
    <numFmt numFmtId="190" formatCode="&quot;\&quot;#,##0.00;[Red]&quot;\&quot;\-#,##0.00"/>
    <numFmt numFmtId="191" formatCode="&quot;\&quot;#,##0;[Red]&quot;\&quot;\-#,##0"/>
    <numFmt numFmtId="192" formatCode="_ * #,##0_)\ &quot;F&quot;_ ;_ * \(#,##0\)\ &quot;F&quot;_ ;_ * &quot;-&quot;_)\ &quot;F&quot;_ ;_ @_ "/>
    <numFmt numFmtId="193" formatCode="_ * #,##0_)\ _$_ ;_ * \(#,##0\)\ _$_ ;_ * &quot;-&quot;_)\ _$_ ;_ @_ "/>
    <numFmt numFmtId="194" formatCode="_-&quot;F&quot;* #,##0_-;\-&quot;F&quot;* #,##0_-;_-&quot;F&quot;* &quot;-&quot;_-;_-@_-"/>
    <numFmt numFmtId="195" formatCode="_ * #,##0_ ;_ * \-#,##0_ ;_ * &quot;-&quot;_ ;_ @_ "/>
    <numFmt numFmtId="196" formatCode="_ * #,##0.00_)&quot;$&quot;_ ;_ * \(#,##0.00\)&quot;$&quot;_ ;_ * &quot;-&quot;??_)&quot;$&quot;_ ;_ @_ "/>
    <numFmt numFmtId="197" formatCode="_ * #,##0.00_ ;_ * \-#,##0.00_ ;_ * &quot;-&quot;??_ ;_ @_ "/>
    <numFmt numFmtId="198" formatCode="_ * #,##0.0_)_$_ ;_ * \(#,##0.0\)_$_ ;_ * &quot;-&quot;??_)_$_ ;_ @_ "/>
    <numFmt numFmtId="199" formatCode="\$#,##0_);\(\$#,##0\)"/>
    <numFmt numFmtId="200" formatCode="#,##0.0_);\(#,##0.0\)"/>
    <numFmt numFmtId="201" formatCode="_(* #,##0.0000_);_(* \(#,##0.0000\);_(* &quot;-&quot;??_);_(@_)"/>
    <numFmt numFmtId="202" formatCode="0.0%;[Red]\(0.0%\)"/>
    <numFmt numFmtId="203" formatCode="_ * #,##0.00_)&quot;£&quot;_ ;_ * \(#,##0.00\)&quot;£&quot;_ ;_ * &quot;-&quot;??_)&quot;£&quot;_ ;_ @_ "/>
    <numFmt numFmtId="204" formatCode="_-&quot;$&quot;* #,##0.00_-;\-&quot;$&quot;* #,##0.00_-;_-&quot;$&quot;* &quot;-&quot;??_-;_-@_-"/>
    <numFmt numFmtId="205" formatCode="0.0%;\(0.0%\)"/>
    <numFmt numFmtId="206" formatCode="_-* #,##0.00\ &quot;F&quot;_-;\-* #,##0.00\ &quot;F&quot;_-;_-* &quot;-&quot;??\ &quot;F&quot;_-;_-@_-"/>
    <numFmt numFmtId="207" formatCode="0.000_)"/>
    <numFmt numFmtId="208" formatCode="_ * #,##0_)_đ_ ;_ * \(#,##0\)_đ_ ;_ * &quot;-&quot;_)_đ_ ;_ @_ "/>
    <numFmt numFmtId="209" formatCode="_-* #,##0.00\ _V_N_D_-;\-* #,##0.00\ _V_N_D_-;_-* &quot;-&quot;??\ _V_N_D_-;_-@_-"/>
    <numFmt numFmtId="210" formatCode="&quot;True&quot;;&quot;True&quot;;&quot;False&quot;"/>
    <numFmt numFmtId="211" formatCode="&quot;C&quot;#,##0.00_);\(&quot;C&quot;#,##0.00\)"/>
    <numFmt numFmtId="212" formatCode="_ &quot;R&quot;\ * #,##0_ ;_ &quot;R&quot;\ * \-#,##0_ ;_ &quot;R&quot;\ * &quot;-&quot;_ ;_ @_ "/>
    <numFmt numFmtId="213" formatCode="00.000"/>
    <numFmt numFmtId="214" formatCode="\$#,##0\ ;\(\$#,##0\)"/>
    <numFmt numFmtId="215" formatCode="&quot;C&quot;#,##0_);\(&quot;C&quot;#,##0\)"/>
    <numFmt numFmtId="216" formatCode="0.000"/>
    <numFmt numFmtId="217" formatCode="_(\§\g\ #,##0_);_(\§\g\ \(#,##0\);_(\§\g\ &quot;-&quot;??_);_(@_)"/>
    <numFmt numFmtId="218" formatCode="_(\§\g\ #,##0_);_(\§\g\ \(#,##0\);_(\§\g\ &quot;-&quot;_);_(@_)"/>
    <numFmt numFmtId="219" formatCode="&quot;C&quot;#,##0_);[Red]\(&quot;C&quot;#,##0\)"/>
    <numFmt numFmtId="220" formatCode="\§\g#,##0_);\(\§\g#,##0\)"/>
    <numFmt numFmtId="221" formatCode="_-&quot;VND&quot;* #,##0_-;\-&quot;VND&quot;* #,##0_-;_-&quot;VND&quot;* &quot;-&quot;_-;_-@_-"/>
    <numFmt numFmtId="222" formatCode="_(&quot;Rp&quot;* #,##0.00_);_(&quot;Rp&quot;* \(#,##0.00\);_(&quot;Rp&quot;* &quot;-&quot;??_);_(@_)"/>
    <numFmt numFmtId="223" formatCode="#,##0.00\ &quot;FB&quot;;[Red]\-#,##0.00\ &quot;FB&quot;"/>
    <numFmt numFmtId="224" formatCode="#,##0\ &quot;$&quot;;\-#,##0\ &quot;$&quot;"/>
    <numFmt numFmtId="225" formatCode="&quot;$&quot;#,##0;\-&quot;$&quot;#,##0"/>
    <numFmt numFmtId="226" formatCode="_-* #,##0\ _F_B_-;\-* #,##0\ _F_B_-;_-* &quot;-&quot;\ _F_B_-;_-@_-"/>
    <numFmt numFmtId="227" formatCode="#,##0_);\-#,##0_)"/>
    <numFmt numFmtId="228" formatCode="#,##0\ &quot;$&quot;_);\(#,##0\ &quot;$&quot;\)"/>
    <numFmt numFmtId="229" formatCode="#,###"/>
    <numFmt numFmtId="230" formatCode="#,##0\ &quot;$&quot;_);[Red]\(#,##0\ &quot;$&quot;\)"/>
    <numFmt numFmtId="231" formatCode="&quot;$&quot;###,0&quot;.&quot;00_);[Red]\(&quot;$&quot;###,0&quot;.&quot;00\)"/>
    <numFmt numFmtId="232" formatCode="&quot;\&quot;#,##0;[Red]\-&quot;\&quot;#,##0"/>
    <numFmt numFmtId="233" formatCode="&quot;\&quot;#,##0.00;\-&quot;\&quot;#,##0.00"/>
    <numFmt numFmtId="234" formatCode="#,##0.00_);\-#,##0.00_)"/>
    <numFmt numFmtId="235" formatCode="#,##0.000_);\(#,##0.000\)"/>
    <numFmt numFmtId="236" formatCode="#"/>
    <numFmt numFmtId="237" formatCode="&quot;¡Ì&quot;#,##0;[Red]\-&quot;¡Ì&quot;#,##0"/>
    <numFmt numFmtId="238" formatCode="#,##0.00\ &quot;F&quot;;[Red]\-#,##0.00\ &quot;F&quot;"/>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_-&quot;$&quot;* ###,0&quot;.&quot;00_-;\-&quot;$&quot;* ###,0&quot;.&quot;00_-;_-&quot;$&quot;* &quot;-&quot;??_-;_-@_-"/>
    <numFmt numFmtId="252" formatCode="#,##0.00\ &quot;F&quot;;\-#,##0.00\ &quot;F&quot;"/>
    <numFmt numFmtId="253" formatCode="&quot;\&quot;#,##0;&quot;\&quot;&quot;\&quot;&quot;\&quot;&quot;\&quot;&quot;\&quot;&quot;\&quot;&quot;\&quot;\-#,##0"/>
    <numFmt numFmtId="254" formatCode="0.0%"/>
    <numFmt numFmtId="255" formatCode="0_);\(0\)"/>
    <numFmt numFmtId="256" formatCode="#,##0;[Red]#,##0"/>
    <numFmt numFmtId="257" formatCode="_(* #,##0.0_);_(* \(#,##0.0\);_(* &quot;-&quot;??_);_(@_)"/>
    <numFmt numFmtId="258" formatCode="_-* #,##0\ _€_-;\-* #,##0\ _€_-;_-* &quot;-&quot;??\ _€_-;_-@_-"/>
    <numFmt numFmtId="259" formatCode="#,##0.0"/>
    <numFmt numFmtId="260" formatCode="0;[Red]0"/>
    <numFmt numFmtId="261" formatCode="#,##0.000"/>
  </numFmts>
  <fonts count="196">
    <font>
      <sz val="10"/>
      <name val="Arial"/>
    </font>
    <font>
      <sz val="11"/>
      <color theme="1"/>
      <name val="Calibri"/>
      <family val="2"/>
      <scheme val="minor"/>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sz val="14"/>
      <color rgb="FF000000"/>
      <name val="Times New Roman"/>
      <family val="1"/>
    </font>
    <font>
      <i/>
      <sz val="10"/>
      <name val="Times New Roman"/>
      <family val="1"/>
    </font>
    <font>
      <sz val="11"/>
      <name val="Times New Roman"/>
      <family val="1"/>
    </font>
    <font>
      <sz val="12"/>
      <color rgb="FFFF0000"/>
      <name val="Times New Roman"/>
      <family val="1"/>
    </font>
    <font>
      <i/>
      <sz val="14"/>
      <name val="Times New Roman"/>
      <family val="1"/>
    </font>
    <font>
      <sz val="12"/>
      <color theme="0"/>
      <name val="Times New Roman"/>
      <family val="1"/>
    </font>
    <font>
      <b/>
      <i/>
      <sz val="12"/>
      <name val="Times New Roman"/>
      <family val="1"/>
    </font>
    <font>
      <b/>
      <sz val="9"/>
      <color indexed="81"/>
      <name val="Tahoma"/>
      <family val="2"/>
    </font>
    <font>
      <sz val="9"/>
      <color indexed="81"/>
      <name val="Tahoma"/>
      <family val="2"/>
    </font>
    <font>
      <i/>
      <sz val="13"/>
      <name val="Times New Roman"/>
      <family val="1"/>
    </font>
    <font>
      <sz val="11"/>
      <color theme="1"/>
      <name val="Calibri"/>
      <family val="2"/>
      <scheme val="minor"/>
    </font>
    <font>
      <sz val="12"/>
      <color theme="1"/>
      <name val="Times New Roman"/>
      <family val="2"/>
    </font>
    <font>
      <b/>
      <i/>
      <sz val="12"/>
      <color rgb="FF000000"/>
      <name val="Times New Roman"/>
      <family val="1"/>
    </font>
    <font>
      <b/>
      <sz val="12"/>
      <color theme="1"/>
      <name val="Times New Roman"/>
      <family val="1"/>
    </font>
    <font>
      <i/>
      <sz val="12"/>
      <color theme="1"/>
      <name val="Times New Roman"/>
      <family val="1"/>
    </font>
    <font>
      <b/>
      <sz val="10"/>
      <color theme="1"/>
      <name val="Times New Roman"/>
      <family val="1"/>
    </font>
    <font>
      <sz val="10"/>
      <color theme="1"/>
      <name val="Times New Roman"/>
      <family val="1"/>
    </font>
    <font>
      <b/>
      <i/>
      <sz val="10"/>
      <name val="Times New Roman"/>
      <family val="1"/>
    </font>
    <font>
      <sz val="11"/>
      <color rgb="FF000000"/>
      <name val="Times New Roman"/>
      <family val="1"/>
    </font>
    <font>
      <sz val="12"/>
      <color theme="1"/>
      <name val="Times New Roman"/>
      <family val="1"/>
    </font>
    <font>
      <sz val="12"/>
      <color indexed="8"/>
      <name val="Times New Roman"/>
      <family val="1"/>
    </font>
    <font>
      <sz val="10"/>
      <name val="Calibri"/>
      <family val="2"/>
    </font>
    <font>
      <sz val="11"/>
      <name val="Times New Roman"/>
      <family val="2"/>
    </font>
    <font>
      <sz val="9"/>
      <name val="Times New Roman"/>
      <family val="1"/>
    </font>
    <font>
      <b/>
      <sz val="9"/>
      <name val="Times New Roman"/>
      <family val="1"/>
    </font>
    <font>
      <b/>
      <i/>
      <sz val="9"/>
      <name val="Times New Roman"/>
      <family val="1"/>
    </font>
  </fonts>
  <fills count="2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s>
  <cellStyleXfs count="1067">
    <xf numFmtId="0" fontId="0" fillId="0" borderId="0"/>
    <xf numFmtId="172" fontId="23" fillId="0" borderId="0" applyFont="0" applyFill="0" applyBorder="0" applyAlignment="0" applyProtection="0"/>
    <xf numFmtId="0" fontId="10" fillId="0" borderId="0" applyNumberFormat="0" applyFill="0" applyBorder="0" applyAlignment="0" applyProtection="0"/>
    <xf numFmtId="0" fontId="24" fillId="0" borderId="0"/>
    <xf numFmtId="3" fontId="25" fillId="0" borderId="1"/>
    <xf numFmtId="173" fontId="26" fillId="0" borderId="2" applyFont="0" applyBorder="0"/>
    <xf numFmtId="0" fontId="27" fillId="0" borderId="0"/>
    <xf numFmtId="174" fontId="10" fillId="0" borderId="0" applyFont="0" applyFill="0" applyBorder="0" applyAlignment="0" applyProtection="0"/>
    <xf numFmtId="0" fontId="28" fillId="0" borderId="0" applyFont="0" applyFill="0" applyBorder="0" applyAlignment="0" applyProtection="0"/>
    <xf numFmtId="175" fontId="10" fillId="0" borderId="0" applyFont="0" applyFill="0" applyBorder="0" applyAlignment="0" applyProtection="0"/>
    <xf numFmtId="0" fontId="29" fillId="0" borderId="0" applyNumberFormat="0" applyFill="0" applyBorder="0" applyAlignment="0" applyProtection="0"/>
    <xf numFmtId="0" fontId="30" fillId="0" borderId="0" applyFont="0" applyFill="0" applyBorder="0" applyAlignment="0" applyProtection="0"/>
    <xf numFmtId="0" fontId="31" fillId="0" borderId="3"/>
    <xf numFmtId="176" fontId="27" fillId="0" borderId="0" applyFont="0" applyFill="0" applyBorder="0" applyAlignment="0" applyProtection="0"/>
    <xf numFmtId="167" fontId="32" fillId="0" borderId="0" applyFont="0" applyFill="0" applyBorder="0" applyAlignment="0" applyProtection="0"/>
    <xf numFmtId="168" fontId="32" fillId="0" borderId="0" applyFont="0" applyFill="0" applyBorder="0" applyAlignment="0" applyProtection="0"/>
    <xf numFmtId="6"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29" fillId="0" borderId="0" applyNumberFormat="0" applyFill="0" applyBorder="0" applyAlignment="0" applyProtection="0"/>
    <xf numFmtId="167" fontId="10"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177" fontId="36" fillId="0" borderId="0" applyFont="0" applyFill="0" applyBorder="0" applyAlignment="0" applyProtection="0"/>
    <xf numFmtId="177" fontId="36" fillId="0" borderId="0" applyFont="0" applyFill="0" applyBorder="0" applyAlignment="0" applyProtection="0"/>
    <xf numFmtId="0" fontId="37" fillId="0" borderId="0"/>
    <xf numFmtId="0" fontId="37" fillId="0" borderId="0"/>
    <xf numFmtId="0" fontId="37" fillId="0" borderId="0"/>
    <xf numFmtId="178" fontId="2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9" fontId="10"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38" fillId="0" borderId="0"/>
    <xf numFmtId="0" fontId="38" fillId="0" borderId="0"/>
    <xf numFmtId="0" fontId="27" fillId="0" borderId="0" applyNumberFormat="0" applyFill="0" applyBorder="0" applyAlignment="0" applyProtection="0"/>
    <xf numFmtId="0" fontId="38" fillId="0" borderId="0"/>
    <xf numFmtId="42" fontId="36"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38" fillId="0" borderId="0"/>
    <xf numFmtId="0" fontId="38" fillId="0" borderId="0"/>
    <xf numFmtId="0" fontId="38" fillId="0" borderId="0"/>
    <xf numFmtId="0" fontId="37" fillId="0" borderId="0" applyFont="0" applyFill="0" applyBorder="0" applyAlignment="0" applyProtection="0"/>
    <xf numFmtId="0" fontId="37" fillId="0" borderId="0" applyFont="0" applyFill="0" applyBorder="0" applyAlignment="0" applyProtection="0"/>
    <xf numFmtId="0" fontId="27" fillId="0" borderId="0" applyNumberFormat="0" applyFill="0" applyBorder="0" applyAlignment="0" applyProtection="0"/>
    <xf numFmtId="0" fontId="38" fillId="0" borderId="0"/>
    <xf numFmtId="0" fontId="38" fillId="0" borderId="0"/>
    <xf numFmtId="177" fontId="36" fillId="0" borderId="0" applyFont="0" applyFill="0" applyBorder="0" applyAlignment="0" applyProtection="0"/>
    <xf numFmtId="172"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8" fontId="23" fillId="0" borderId="0" applyFont="0" applyFill="0" applyBorder="0" applyAlignment="0" applyProtection="0"/>
    <xf numFmtId="42" fontId="36" fillId="0" borderId="0" applyFont="0" applyFill="0" applyBorder="0" applyAlignment="0" applyProtection="0"/>
    <xf numFmtId="168" fontId="23" fillId="0" borderId="0" applyFont="0" applyFill="0" applyBorder="0" applyAlignment="0" applyProtection="0"/>
    <xf numFmtId="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43" fontId="36" fillId="0" borderId="0" applyFont="0" applyFill="0" applyBorder="0" applyAlignment="0" applyProtection="0"/>
    <xf numFmtId="167" fontId="23" fillId="0" borderId="0" applyFont="0" applyFill="0" applyBorder="0" applyAlignment="0" applyProtection="0"/>
    <xf numFmtId="177"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4" fontId="23" fillId="0" borderId="0" applyFont="0" applyFill="0" applyBorder="0" applyAlignment="0" applyProtection="0"/>
    <xf numFmtId="185" fontId="36" fillId="0" borderId="0" applyFont="0" applyFill="0" applyBorder="0" applyAlignment="0" applyProtection="0"/>
    <xf numFmtId="184" fontId="36" fillId="0" borderId="0" applyFont="0" applyFill="0" applyBorder="0" applyAlignment="0" applyProtection="0"/>
    <xf numFmtId="186" fontId="36" fillId="0" borderId="0" applyFont="0" applyFill="0" applyBorder="0" applyAlignment="0" applyProtection="0"/>
    <xf numFmtId="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168" fontId="23" fillId="0" borderId="0" applyFont="0" applyFill="0" applyBorder="0" applyAlignment="0" applyProtection="0"/>
    <xf numFmtId="43" fontId="36"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87" fontId="36" fillId="0" borderId="0" applyFont="0" applyFill="0" applyBorder="0" applyAlignment="0" applyProtection="0"/>
    <xf numFmtId="188"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4" fontId="23" fillId="0" borderId="0" applyFont="0" applyFill="0" applyBorder="0" applyAlignment="0" applyProtection="0"/>
    <xf numFmtId="185" fontId="36" fillId="0" borderId="0" applyFont="0" applyFill="0" applyBorder="0" applyAlignment="0" applyProtection="0"/>
    <xf numFmtId="184" fontId="36" fillId="0" borderId="0" applyFont="0" applyFill="0" applyBorder="0" applyAlignment="0" applyProtection="0"/>
    <xf numFmtId="186" fontId="36"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87" fontId="36" fillId="0" borderId="0" applyFont="0" applyFill="0" applyBorder="0" applyAlignment="0" applyProtection="0"/>
    <xf numFmtId="188" fontId="36" fillId="0" borderId="0" applyFont="0" applyFill="0" applyBorder="0" applyAlignment="0" applyProtection="0"/>
    <xf numFmtId="41" fontId="36" fillId="0" borderId="0" applyFont="0" applyFill="0" applyBorder="0" applyAlignment="0" applyProtection="0"/>
    <xf numFmtId="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43" fontId="36" fillId="0" borderId="0" applyFont="0" applyFill="0" applyBorder="0" applyAlignment="0" applyProtection="0"/>
    <xf numFmtId="167" fontId="23" fillId="0" borderId="0" applyFont="0" applyFill="0" applyBorder="0" applyAlignment="0" applyProtection="0"/>
    <xf numFmtId="172"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8" fontId="23"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4" fontId="23" fillId="0" borderId="0" applyFont="0" applyFill="0" applyBorder="0" applyAlignment="0" applyProtection="0"/>
    <xf numFmtId="185" fontId="36" fillId="0" borderId="0" applyFont="0" applyFill="0" applyBorder="0" applyAlignment="0" applyProtection="0"/>
    <xf numFmtId="184" fontId="36" fillId="0" borderId="0" applyFont="0" applyFill="0" applyBorder="0" applyAlignment="0" applyProtection="0"/>
    <xf numFmtId="0" fontId="27" fillId="0" borderId="0" applyNumberFormat="0" applyFill="0" applyBorder="0" applyAlignment="0" applyProtection="0"/>
    <xf numFmtId="0" fontId="40" fillId="0" borderId="0"/>
    <xf numFmtId="0" fontId="38" fillId="0" borderId="0"/>
    <xf numFmtId="42" fontId="36" fillId="0" borderId="0" applyFont="0" applyFill="0" applyBorder="0" applyAlignment="0" applyProtection="0"/>
    <xf numFmtId="42" fontId="36" fillId="0" borderId="0" applyFont="0" applyFill="0" applyBorder="0" applyAlignment="0" applyProtection="0"/>
    <xf numFmtId="0" fontId="38" fillId="0" borderId="0"/>
    <xf numFmtId="186"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67" fontId="23"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87" fontId="36" fillId="0" borderId="0" applyFont="0" applyFill="0" applyBorder="0" applyAlignment="0" applyProtection="0"/>
    <xf numFmtId="188" fontId="36" fillId="0" borderId="0" applyFont="0" applyFill="0" applyBorder="0" applyAlignment="0" applyProtection="0"/>
    <xf numFmtId="41" fontId="36" fillId="0" borderId="0" applyFont="0" applyFill="0" applyBorder="0" applyAlignment="0" applyProtection="0"/>
    <xf numFmtId="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81"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70"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81" fontId="36" fillId="0" borderId="0" applyFont="0" applyFill="0" applyBorder="0" applyAlignment="0" applyProtection="0"/>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43" fontId="36" fillId="0" borderId="0" applyFont="0" applyFill="0" applyBorder="0" applyAlignment="0" applyProtection="0"/>
    <xf numFmtId="172"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8" fontId="23" fillId="0" borderId="0" applyFont="0" applyFill="0" applyBorder="0" applyAlignment="0" applyProtection="0"/>
    <xf numFmtId="168" fontId="23" fillId="0" borderId="0" applyFont="0" applyFill="0" applyBorder="0" applyAlignment="0" applyProtection="0"/>
    <xf numFmtId="42" fontId="3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6" fillId="0" borderId="0" applyFont="0" applyFill="0" applyBorder="0" applyAlignment="0" applyProtection="0"/>
    <xf numFmtId="0" fontId="39" fillId="0" borderId="0">
      <alignment vertical="top"/>
    </xf>
    <xf numFmtId="0" fontId="39" fillId="0" borderId="0">
      <alignment vertical="top"/>
    </xf>
    <xf numFmtId="0" fontId="39" fillId="0" borderId="0">
      <alignment vertical="top"/>
    </xf>
    <xf numFmtId="0" fontId="27" fillId="0" borderId="0" applyNumberFormat="0" applyFill="0" applyBorder="0" applyAlignment="0" applyProtection="0"/>
    <xf numFmtId="0" fontId="38" fillId="0" borderId="0"/>
    <xf numFmtId="0" fontId="38" fillId="0" borderId="0"/>
    <xf numFmtId="189" fontId="41" fillId="0" borderId="0" applyFont="0" applyFill="0" applyBorder="0" applyAlignment="0" applyProtection="0"/>
    <xf numFmtId="190" fontId="42" fillId="0" borderId="0" applyFont="0" applyFill="0" applyBorder="0" applyAlignment="0" applyProtection="0"/>
    <xf numFmtId="191" fontId="42" fillId="0" borderId="0" applyFont="0" applyFill="0" applyBorder="0" applyAlignment="0" applyProtection="0"/>
    <xf numFmtId="0" fontId="43" fillId="0" borderId="0"/>
    <xf numFmtId="0" fontId="43" fillId="0" borderId="0"/>
    <xf numFmtId="0" fontId="44" fillId="0" borderId="0"/>
    <xf numFmtId="0" fontId="3" fillId="0" borderId="0"/>
    <xf numFmtId="1" fontId="45" fillId="0" borderId="1" applyBorder="0" applyAlignment="0">
      <alignment horizontal="center"/>
    </xf>
    <xf numFmtId="3" fontId="25" fillId="0" borderId="1"/>
    <xf numFmtId="3" fontId="25" fillId="0" borderId="1"/>
    <xf numFmtId="0" fontId="46" fillId="2" borderId="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0" fontId="46" fillId="2" borderId="0"/>
    <xf numFmtId="0" fontId="46" fillId="2" borderId="0"/>
    <xf numFmtId="0" fontId="47" fillId="2" borderId="0"/>
    <xf numFmtId="0" fontId="47" fillId="2" borderId="0"/>
    <xf numFmtId="0" fontId="155" fillId="2" borderId="0"/>
    <xf numFmtId="0" fontId="47" fillId="2" borderId="0"/>
    <xf numFmtId="189" fontId="41" fillId="0" borderId="0" applyFont="0" applyFill="0" applyBorder="0" applyAlignment="0" applyProtection="0"/>
    <xf numFmtId="0" fontId="46" fillId="2" borderId="0"/>
    <xf numFmtId="0" fontId="47" fillId="2" borderId="0"/>
    <xf numFmtId="0" fontId="155" fillId="2" borderId="0"/>
    <xf numFmtId="0" fontId="47" fillId="2" borderId="0"/>
    <xf numFmtId="0" fontId="47" fillId="2" borderId="0"/>
    <xf numFmtId="0" fontId="46" fillId="2" borderId="0"/>
    <xf numFmtId="0" fontId="46" fillId="2" borderId="0"/>
    <xf numFmtId="0" fontId="48" fillId="0" borderId="0" applyFont="0" applyFill="0" applyBorder="0" applyAlignment="0">
      <alignment horizontal="left"/>
    </xf>
    <xf numFmtId="0" fontId="48" fillId="0" borderId="0" applyFont="0" applyFill="0" applyBorder="0" applyAlignment="0">
      <alignment horizontal="left"/>
    </xf>
    <xf numFmtId="0" fontId="47" fillId="2" borderId="0"/>
    <xf numFmtId="189" fontId="41" fillId="0" borderId="0" applyFont="0" applyFill="0" applyBorder="0" applyAlignment="0" applyProtection="0"/>
    <xf numFmtId="189" fontId="41" fillId="0" borderId="0" applyFont="0" applyFill="0" applyBorder="0" applyAlignment="0" applyProtection="0"/>
    <xf numFmtId="0" fontId="46" fillId="2" borderId="0"/>
    <xf numFmtId="0" fontId="46" fillId="2" borderId="0"/>
    <xf numFmtId="0" fontId="46" fillId="2" borderId="0"/>
    <xf numFmtId="0" fontId="49" fillId="0" borderId="1" applyNumberFormat="0" applyFont="0" applyBorder="0">
      <alignment horizontal="left" indent="2"/>
    </xf>
    <xf numFmtId="0" fontId="48" fillId="0" borderId="0" applyFont="0" applyFill="0" applyBorder="0" applyAlignment="0">
      <alignment horizontal="left"/>
    </xf>
    <xf numFmtId="0" fontId="48" fillId="0" borderId="0" applyFont="0" applyFill="0" applyBorder="0" applyAlignment="0">
      <alignment horizontal="left"/>
    </xf>
    <xf numFmtId="0" fontId="50" fillId="3" borderId="4" applyFont="0" applyFill="0" applyAlignment="0">
      <alignment vertical="center" wrapText="1"/>
    </xf>
    <xf numFmtId="9" fontId="51" fillId="0" borderId="0" applyBorder="0" applyAlignment="0" applyProtection="0"/>
    <xf numFmtId="0" fontId="52" fillId="2" borderId="0"/>
    <xf numFmtId="0" fontId="52" fillId="2" borderId="0"/>
    <xf numFmtId="0" fontId="47" fillId="2" borderId="0"/>
    <xf numFmtId="0" fontId="47" fillId="2" borderId="0"/>
    <xf numFmtId="0" fontId="155" fillId="2" borderId="0"/>
    <xf numFmtId="0" fontId="47" fillId="2" borderId="0"/>
    <xf numFmtId="0" fontId="47" fillId="2" borderId="0"/>
    <xf numFmtId="0" fontId="155" fillId="2" borderId="0"/>
    <xf numFmtId="0" fontId="47" fillId="2" borderId="0"/>
    <xf numFmtId="0" fontId="47" fillId="2" borderId="0"/>
    <xf numFmtId="0" fontId="47" fillId="2" borderId="0"/>
    <xf numFmtId="0" fontId="52" fillId="2" borderId="0"/>
    <xf numFmtId="0" fontId="52" fillId="2" borderId="0"/>
    <xf numFmtId="0" fontId="49" fillId="0" borderId="1" applyNumberFormat="0" applyFont="0" applyBorder="0" applyAlignment="0">
      <alignment horizontal="center"/>
    </xf>
    <xf numFmtId="0" fontId="10" fillId="0" borderId="0"/>
    <xf numFmtId="0" fontId="29" fillId="0" borderId="0"/>
    <xf numFmtId="0" fontId="53" fillId="2" borderId="0"/>
    <xf numFmtId="0" fontId="53" fillId="2" borderId="0"/>
    <xf numFmtId="0" fontId="47" fillId="2" borderId="0"/>
    <xf numFmtId="0" fontId="47" fillId="2" borderId="0"/>
    <xf numFmtId="0" fontId="155" fillId="2" borderId="0"/>
    <xf numFmtId="0" fontId="47" fillId="2" borderId="0"/>
    <xf numFmtId="0" fontId="47" fillId="2" borderId="0"/>
    <xf numFmtId="0" fontId="155" fillId="2" borderId="0"/>
    <xf numFmtId="0" fontId="47" fillId="2" borderId="0"/>
    <xf numFmtId="0" fontId="47" fillId="2" borderId="0"/>
    <xf numFmtId="0" fontId="47" fillId="2" borderId="0"/>
    <xf numFmtId="0" fontId="53" fillId="2" borderId="0"/>
    <xf numFmtId="0" fontId="54" fillId="0" borderId="0">
      <alignment wrapText="1"/>
    </xf>
    <xf numFmtId="0" fontId="54" fillId="0" borderId="0">
      <alignment wrapText="1"/>
    </xf>
    <xf numFmtId="0" fontId="47" fillId="0" borderId="0">
      <alignment wrapText="1"/>
    </xf>
    <xf numFmtId="0" fontId="47" fillId="0" borderId="0">
      <alignment wrapText="1"/>
    </xf>
    <xf numFmtId="0" fontId="155" fillId="0" borderId="0">
      <alignment wrapText="1"/>
    </xf>
    <xf numFmtId="0" fontId="47" fillId="0" borderId="0">
      <alignment wrapText="1"/>
    </xf>
    <xf numFmtId="0" fontId="47" fillId="0" borderId="0">
      <alignment wrapText="1"/>
    </xf>
    <xf numFmtId="0" fontId="155" fillId="0" borderId="0">
      <alignment wrapText="1"/>
    </xf>
    <xf numFmtId="0" fontId="47" fillId="0" borderId="0">
      <alignment wrapText="1"/>
    </xf>
    <xf numFmtId="0" fontId="47" fillId="0" borderId="0">
      <alignment wrapText="1"/>
    </xf>
    <xf numFmtId="0" fontId="47" fillId="0" borderId="0">
      <alignment wrapText="1"/>
    </xf>
    <xf numFmtId="0" fontId="54" fillId="0" borderId="0">
      <alignment wrapText="1"/>
    </xf>
    <xf numFmtId="0" fontId="27" fillId="0" borderId="0"/>
    <xf numFmtId="0" fontId="27" fillId="0" borderId="0"/>
    <xf numFmtId="0" fontId="27" fillId="0" borderId="0"/>
    <xf numFmtId="0" fontId="11" fillId="0" borderId="0"/>
    <xf numFmtId="192" fontId="55" fillId="0" borderId="0" applyFont="0" applyFill="0" applyBorder="0" applyAlignment="0" applyProtection="0"/>
    <xf numFmtId="0" fontId="56" fillId="0" borderId="0" applyFont="0" applyFill="0" applyBorder="0" applyAlignment="0" applyProtection="0"/>
    <xf numFmtId="165" fontId="57" fillId="0" borderId="0" applyFont="0" applyFill="0" applyBorder="0" applyAlignment="0" applyProtection="0"/>
    <xf numFmtId="193" fontId="55" fillId="0" borderId="0" applyFont="0" applyFill="0" applyBorder="0" applyAlignment="0" applyProtection="0"/>
    <xf numFmtId="0" fontId="56" fillId="0" borderId="0" applyFont="0" applyFill="0" applyBorder="0" applyAlignment="0" applyProtection="0"/>
    <xf numFmtId="194" fontId="55" fillId="0" borderId="0" applyFont="0" applyFill="0" applyBorder="0" applyAlignment="0" applyProtection="0"/>
    <xf numFmtId="0" fontId="58" fillId="0" borderId="0">
      <alignment horizontal="center" wrapText="1"/>
      <protection locked="0"/>
    </xf>
    <xf numFmtId="0" fontId="59" fillId="0" borderId="0" applyNumberFormat="0" applyBorder="0" applyAlignment="0">
      <alignment horizontal="center"/>
    </xf>
    <xf numFmtId="195" fontId="60" fillId="0" borderId="0" applyFont="0" applyFill="0" applyBorder="0" applyAlignment="0" applyProtection="0"/>
    <xf numFmtId="0" fontId="56" fillId="0" borderId="0" applyFont="0" applyFill="0" applyBorder="0" applyAlignment="0" applyProtection="0"/>
    <xf numFmtId="196" fontId="36" fillId="0" borderId="0" applyFont="0" applyFill="0" applyBorder="0" applyAlignment="0" applyProtection="0"/>
    <xf numFmtId="197" fontId="60" fillId="0" borderId="0" applyFont="0" applyFill="0" applyBorder="0" applyAlignment="0" applyProtection="0"/>
    <xf numFmtId="0" fontId="56" fillId="0" borderId="0" applyFont="0" applyFill="0" applyBorder="0" applyAlignment="0" applyProtection="0"/>
    <xf numFmtId="198" fontId="36" fillId="0" borderId="0" applyFont="0" applyFill="0" applyBorder="0" applyAlignment="0" applyProtection="0"/>
    <xf numFmtId="172" fontId="23" fillId="0" borderId="0" applyFont="0" applyFill="0" applyBorder="0" applyAlignment="0" applyProtection="0"/>
    <xf numFmtId="0" fontId="61" fillId="0" borderId="0" applyNumberFormat="0" applyFill="0" applyBorder="0" applyAlignment="0" applyProtection="0"/>
    <xf numFmtId="0" fontId="56" fillId="0" borderId="0"/>
    <xf numFmtId="0" fontId="62" fillId="0" borderId="0"/>
    <xf numFmtId="0" fontId="3" fillId="0" borderId="0"/>
    <xf numFmtId="0" fontId="56" fillId="0" borderId="0"/>
    <xf numFmtId="0" fontId="63" fillId="0" borderId="0"/>
    <xf numFmtId="0" fontId="64" fillId="0" borderId="0"/>
    <xf numFmtId="0" fontId="65" fillId="0" borderId="0"/>
    <xf numFmtId="199" fontId="10" fillId="0" borderId="0" applyFill="0" applyBorder="0" applyAlignment="0"/>
    <xf numFmtId="200" fontId="66" fillId="0" borderId="0" applyFill="0" applyBorder="0" applyAlignment="0"/>
    <xf numFmtId="201" fontId="66" fillId="0" borderId="0" applyFill="0" applyBorder="0" applyAlignment="0"/>
    <xf numFmtId="202" fontId="66" fillId="0" borderId="0" applyFill="0" applyBorder="0" applyAlignment="0"/>
    <xf numFmtId="203" fontId="67" fillId="0" borderId="0" applyFill="0" applyBorder="0" applyAlignment="0"/>
    <xf numFmtId="204" fontId="66" fillId="0" borderId="0" applyFill="0" applyBorder="0" applyAlignment="0"/>
    <xf numFmtId="205" fontId="66" fillId="0" borderId="0" applyFill="0" applyBorder="0" applyAlignment="0"/>
    <xf numFmtId="200" fontId="66" fillId="0" borderId="0" applyFill="0" applyBorder="0" applyAlignment="0"/>
    <xf numFmtId="0" fontId="68" fillId="0" borderId="0"/>
    <xf numFmtId="206" fontId="36" fillId="0" borderId="0" applyFont="0" applyFill="0" applyBorder="0" applyAlignment="0" applyProtection="0"/>
    <xf numFmtId="173" fontId="18" fillId="0" borderId="0" applyFont="0" applyFill="0" applyBorder="0" applyAlignment="0" applyProtection="0"/>
    <xf numFmtId="1" fontId="76" fillId="0" borderId="5" applyBorder="0"/>
    <xf numFmtId="43" fontId="2" fillId="0" borderId="0" applyFont="0" applyFill="0" applyBorder="0" applyAlignment="0" applyProtection="0"/>
    <xf numFmtId="207" fontId="69" fillId="0" borderId="0"/>
    <xf numFmtId="207" fontId="69" fillId="0" borderId="0"/>
    <xf numFmtId="207" fontId="69" fillId="0" borderId="0"/>
    <xf numFmtId="207" fontId="69" fillId="0" borderId="0"/>
    <xf numFmtId="207" fontId="69" fillId="0" borderId="0"/>
    <xf numFmtId="207" fontId="69" fillId="0" borderId="0"/>
    <xf numFmtId="207" fontId="69" fillId="0" borderId="0"/>
    <xf numFmtId="207" fontId="69" fillId="0" borderId="0"/>
    <xf numFmtId="208" fontId="70" fillId="0" borderId="0" applyFont="0" applyFill="0" applyBorder="0" applyAlignment="0" applyProtection="0"/>
    <xf numFmtId="195" fontId="71" fillId="0" borderId="0" applyFont="0" applyFill="0" applyBorder="0" applyAlignment="0" applyProtection="0"/>
    <xf numFmtId="204" fontId="66" fillId="0" borderId="0" applyFont="0" applyFill="0" applyBorder="0" applyAlignment="0" applyProtection="0"/>
    <xf numFmtId="43" fontId="71" fillId="0" borderId="0" applyFont="0" applyFill="0" applyBorder="0" applyAlignment="0" applyProtection="0"/>
    <xf numFmtId="43" fontId="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7" fontId="7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9" fontId="29" fillId="0" borderId="0" applyFont="0" applyFill="0" applyBorder="0" applyAlignment="0" applyProtection="0"/>
    <xf numFmtId="43" fontId="12" fillId="0" borderId="0" applyFont="0" applyFill="0" applyBorder="0" applyAlignment="0" applyProtection="0"/>
    <xf numFmtId="170" fontId="22" fillId="0" borderId="0" applyFont="0" applyFill="0" applyBorder="0" applyAlignment="0" applyProtection="0"/>
    <xf numFmtId="210" fontId="29" fillId="0" borderId="0" applyFont="0" applyFill="0" applyBorder="0" applyAlignment="0" applyProtection="0"/>
    <xf numFmtId="43" fontId="67" fillId="0" borderId="0" applyFont="0" applyFill="0" applyBorder="0" applyAlignment="0" applyProtection="0"/>
    <xf numFmtId="43" fontId="29" fillId="0" borderId="0" applyFont="0" applyFill="0" applyBorder="0" applyAlignment="0" applyProtection="0"/>
    <xf numFmtId="43" fontId="71"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70" fontId="72" fillId="0" borderId="0" applyFont="0" applyFill="0" applyBorder="0" applyAlignment="0" applyProtection="0"/>
    <xf numFmtId="211" fontId="37" fillId="0" borderId="0"/>
    <xf numFmtId="3" fontId="29" fillId="0" borderId="0" applyFont="0" applyFill="0" applyBorder="0" applyAlignment="0" applyProtection="0"/>
    <xf numFmtId="0" fontId="73" fillId="0" borderId="0">
      <alignment horizontal="center"/>
    </xf>
    <xf numFmtId="0" fontId="74" fillId="0" borderId="0" applyNumberFormat="0" applyAlignment="0">
      <alignment horizontal="left"/>
    </xf>
    <xf numFmtId="181" fontId="75" fillId="0" borderId="0" applyFont="0" applyFill="0" applyBorder="0" applyAlignment="0" applyProtection="0"/>
    <xf numFmtId="212" fontId="62" fillId="0" borderId="0" applyFont="0" applyFill="0" applyBorder="0" applyAlignment="0" applyProtection="0"/>
    <xf numFmtId="213" fontId="72" fillId="0" borderId="0" applyFont="0" applyFill="0" applyBorder="0" applyAlignment="0" applyProtection="0"/>
    <xf numFmtId="200" fontId="66" fillId="0" borderId="0" applyFont="0" applyFill="0" applyBorder="0" applyAlignment="0" applyProtection="0"/>
    <xf numFmtId="214" fontId="29" fillId="0" borderId="0" applyFont="0" applyFill="0" applyBorder="0" applyAlignment="0" applyProtection="0"/>
    <xf numFmtId="215" fontId="37" fillId="0" borderId="0"/>
    <xf numFmtId="216" fontId="10" fillId="0" borderId="6"/>
    <xf numFmtId="0" fontId="29" fillId="0" borderId="0" applyFont="0" applyFill="0" applyBorder="0" applyAlignment="0" applyProtection="0"/>
    <xf numFmtId="14" fontId="39" fillId="0" borderId="0" applyFill="0" applyBorder="0" applyAlignment="0"/>
    <xf numFmtId="0" fontId="77" fillId="0" borderId="0" applyProtection="0"/>
    <xf numFmtId="3" fontId="78" fillId="0" borderId="7">
      <alignment horizontal="left" vertical="top" wrapText="1"/>
    </xf>
    <xf numFmtId="0" fontId="29" fillId="0" borderId="0" applyFont="0" applyFill="0" applyBorder="0" applyAlignment="0" applyProtection="0"/>
    <xf numFmtId="0" fontId="29" fillId="0" borderId="0" applyFont="0" applyFill="0" applyBorder="0" applyAlignment="0" applyProtection="0"/>
    <xf numFmtId="217" fontId="10" fillId="0" borderId="0"/>
    <xf numFmtId="218" fontId="27" fillId="0" borderId="1"/>
    <xf numFmtId="219" fontId="37" fillId="0" borderId="0"/>
    <xf numFmtId="220" fontId="27" fillId="0" borderId="0"/>
    <xf numFmtId="167" fontId="79" fillId="0" borderId="0" applyFont="0" applyFill="0" applyBorder="0" applyAlignment="0" applyProtection="0"/>
    <xf numFmtId="168" fontId="79" fillId="0" borderId="0" applyFont="0" applyFill="0" applyBorder="0" applyAlignment="0" applyProtection="0"/>
    <xf numFmtId="167" fontId="79" fillId="0" borderId="0" applyFont="0" applyFill="0" applyBorder="0" applyAlignment="0" applyProtection="0"/>
    <xf numFmtId="41" fontId="7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41" fontId="79" fillId="0" borderId="0" applyFont="0" applyFill="0" applyBorder="0" applyAlignment="0" applyProtection="0"/>
    <xf numFmtId="167" fontId="79" fillId="0" borderId="0" applyFont="0" applyFill="0" applyBorder="0" applyAlignment="0" applyProtection="0"/>
    <xf numFmtId="41" fontId="79" fillId="0" borderId="0" applyFont="0" applyFill="0" applyBorder="0" applyAlignment="0" applyProtection="0"/>
    <xf numFmtId="167" fontId="79"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41" fontId="79" fillId="0" borderId="0" applyFont="0" applyFill="0" applyBorder="0" applyAlignment="0" applyProtection="0"/>
    <xf numFmtId="168" fontId="79" fillId="0" borderId="0" applyFont="0" applyFill="0" applyBorder="0" applyAlignment="0" applyProtection="0"/>
    <xf numFmtId="43" fontId="79" fillId="0" borderId="0" applyFont="0" applyFill="0" applyBorder="0" applyAlignment="0" applyProtection="0"/>
    <xf numFmtId="224" fontId="29" fillId="0" borderId="0" applyFont="0" applyFill="0" applyBorder="0" applyAlignment="0" applyProtection="0"/>
    <xf numFmtId="224" fontId="29" fillId="0" borderId="0" applyFont="0" applyFill="0" applyBorder="0" applyAlignment="0" applyProtection="0"/>
    <xf numFmtId="224" fontId="29" fillId="0" borderId="0" applyFont="0" applyFill="0" applyBorder="0" applyAlignment="0" applyProtection="0"/>
    <xf numFmtId="224" fontId="2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224" fontId="29" fillId="0" borderId="0" applyFont="0" applyFill="0" applyBorder="0" applyAlignment="0" applyProtection="0"/>
    <xf numFmtId="224" fontId="29" fillId="0" borderId="0" applyFont="0" applyFill="0" applyBorder="0" applyAlignment="0" applyProtection="0"/>
    <xf numFmtId="225" fontId="10" fillId="0" borderId="0" applyFont="0" applyFill="0" applyBorder="0" applyAlignment="0" applyProtection="0"/>
    <xf numFmtId="225"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43" fontId="79" fillId="0" borderId="0" applyFont="0" applyFill="0" applyBorder="0" applyAlignment="0" applyProtection="0"/>
    <xf numFmtId="168" fontId="79" fillId="0" borderId="0" applyFont="0" applyFill="0" applyBorder="0" applyAlignment="0" applyProtection="0"/>
    <xf numFmtId="43" fontId="79" fillId="0" borderId="0" applyFont="0" applyFill="0" applyBorder="0" applyAlignment="0" applyProtection="0"/>
    <xf numFmtId="168"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43" fontId="79" fillId="0" borderId="0" applyFont="0" applyFill="0" applyBorder="0" applyAlignment="0" applyProtection="0"/>
    <xf numFmtId="3" fontId="10" fillId="0" borderId="0" applyFont="0" applyBorder="0" applyAlignment="0"/>
    <xf numFmtId="204" fontId="66" fillId="0" borderId="0" applyFill="0" applyBorder="0" applyAlignment="0"/>
    <xf numFmtId="200" fontId="66" fillId="0" borderId="0" applyFill="0" applyBorder="0" applyAlignment="0"/>
    <xf numFmtId="204" fontId="66" fillId="0" borderId="0" applyFill="0" applyBorder="0" applyAlignment="0"/>
    <xf numFmtId="205" fontId="66" fillId="0" borderId="0" applyFill="0" applyBorder="0" applyAlignment="0"/>
    <xf numFmtId="200" fontId="66" fillId="0" borderId="0" applyFill="0" applyBorder="0" applyAlignment="0"/>
    <xf numFmtId="0" fontId="80" fillId="0" borderId="0" applyNumberFormat="0" applyAlignment="0">
      <alignment horizontal="left"/>
    </xf>
    <xf numFmtId="0" fontId="81" fillId="0" borderId="0"/>
    <xf numFmtId="0" fontId="82" fillId="0" borderId="0"/>
    <xf numFmtId="3" fontId="10" fillId="0" borderId="0" applyFont="0" applyBorder="0" applyAlignment="0"/>
    <xf numFmtId="2" fontId="29" fillId="0" borderId="0" applyFont="0" applyFill="0" applyBorder="0" applyAlignment="0" applyProtection="0"/>
    <xf numFmtId="0" fontId="84" fillId="0" borderId="0">
      <alignment vertical="top" wrapText="1"/>
    </xf>
    <xf numFmtId="38" fontId="83" fillId="2" borderId="0" applyNumberFormat="0" applyBorder="0" applyAlignment="0" applyProtection="0"/>
    <xf numFmtId="227" fontId="21" fillId="2" borderId="0" applyBorder="0" applyProtection="0"/>
    <xf numFmtId="0" fontId="85" fillId="0" borderId="8" applyNumberFormat="0" applyFill="0" applyBorder="0" applyAlignment="0" applyProtection="0">
      <alignment horizontal="center" vertical="center"/>
    </xf>
    <xf numFmtId="0" fontId="86" fillId="0" borderId="0" applyNumberFormat="0" applyFont="0" applyBorder="0" applyAlignment="0">
      <alignment horizontal="left" vertical="center"/>
    </xf>
    <xf numFmtId="171" fontId="6" fillId="0" borderId="0" applyFont="0" applyFill="0" applyBorder="0" applyAlignment="0" applyProtection="0"/>
    <xf numFmtId="0" fontId="87" fillId="4" borderId="0"/>
    <xf numFmtId="0" fontId="88" fillId="0" borderId="0">
      <alignment horizontal="left"/>
    </xf>
    <xf numFmtId="0" fontId="89" fillId="0" borderId="9" applyNumberFormat="0" applyAlignment="0" applyProtection="0">
      <alignment horizontal="left" vertical="center"/>
    </xf>
    <xf numFmtId="0" fontId="89" fillId="0" borderId="10">
      <alignment horizontal="left" vertical="center"/>
    </xf>
    <xf numFmtId="0" fontId="19" fillId="0" borderId="0" applyProtection="0"/>
    <xf numFmtId="0" fontId="89" fillId="0" borderId="0" applyProtection="0"/>
    <xf numFmtId="0" fontId="90" fillId="0" borderId="11">
      <alignment horizontal="center"/>
    </xf>
    <xf numFmtId="0" fontId="90" fillId="0" borderId="0">
      <alignment horizontal="center"/>
    </xf>
    <xf numFmtId="5" fontId="91" fillId="5" borderId="1" applyNumberFormat="0" applyAlignment="0">
      <alignment horizontal="left" vertical="top"/>
    </xf>
    <xf numFmtId="49" fontId="9" fillId="0" borderId="1">
      <alignment vertical="center"/>
    </xf>
    <xf numFmtId="0" fontId="3" fillId="0" borderId="0"/>
    <xf numFmtId="167" fontId="10" fillId="0" borderId="0" applyFont="0" applyFill="0" applyBorder="0" applyAlignment="0" applyProtection="0"/>
    <xf numFmtId="38" fontId="37" fillId="0" borderId="0" applyFont="0" applyFill="0" applyBorder="0" applyAlignment="0" applyProtection="0"/>
    <xf numFmtId="179" fontId="36" fillId="0" borderId="0" applyFont="0" applyFill="0" applyBorder="0" applyAlignment="0" applyProtection="0"/>
    <xf numFmtId="228" fontId="92" fillId="0" borderId="0" applyFont="0" applyFill="0" applyBorder="0" applyAlignment="0" applyProtection="0"/>
    <xf numFmtId="10" fontId="83" fillId="6" borderId="1" applyNumberFormat="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67" fontId="10" fillId="0" borderId="0" applyFont="0" applyFill="0" applyBorder="0" applyAlignment="0" applyProtection="0"/>
    <xf numFmtId="0" fontId="10" fillId="0" borderId="0"/>
    <xf numFmtId="0" fontId="58" fillId="0" borderId="12">
      <alignment horizontal="centerContinuous"/>
    </xf>
    <xf numFmtId="0" fontId="37" fillId="0" borderId="0"/>
    <xf numFmtId="0" fontId="37" fillId="0" borderId="0"/>
    <xf numFmtId="0" fontId="3" fillId="0" borderId="0" applyNumberFormat="0" applyFont="0" applyFill="0" applyBorder="0" applyProtection="0">
      <alignment horizontal="left" vertical="center"/>
    </xf>
    <xf numFmtId="0" fontId="37" fillId="0" borderId="0"/>
    <xf numFmtId="204" fontId="66" fillId="0" borderId="0" applyFill="0" applyBorder="0" applyAlignment="0"/>
    <xf numFmtId="200" fontId="66" fillId="0" borderId="0" applyFill="0" applyBorder="0" applyAlignment="0"/>
    <xf numFmtId="204" fontId="66" fillId="0" borderId="0" applyFill="0" applyBorder="0" applyAlignment="0"/>
    <xf numFmtId="205" fontId="66" fillId="0" borderId="0" applyFill="0" applyBorder="0" applyAlignment="0"/>
    <xf numFmtId="200" fontId="66" fillId="0" borderId="0" applyFill="0" applyBorder="0" applyAlignment="0"/>
    <xf numFmtId="216" fontId="96" fillId="0" borderId="13" applyNumberFormat="0" applyFont="0" applyFill="0" applyBorder="0">
      <alignment horizontal="center"/>
    </xf>
    <xf numFmtId="38" fontId="37" fillId="0" borderId="0" applyFont="0" applyFill="0" applyBorder="0" applyAlignment="0" applyProtection="0"/>
    <xf numFmtId="40" fontId="37" fillId="0" borderId="0" applyFont="0" applyFill="0" applyBorder="0" applyAlignment="0" applyProtection="0"/>
    <xf numFmtId="167" fontId="67" fillId="0" borderId="0" applyFont="0" applyFill="0" applyBorder="0" applyAlignment="0" applyProtection="0"/>
    <xf numFmtId="168" fontId="67" fillId="0" borderId="0" applyFont="0" applyFill="0" applyBorder="0" applyAlignment="0" applyProtection="0"/>
    <xf numFmtId="0" fontId="97" fillId="0" borderId="11"/>
    <xf numFmtId="229" fontId="98" fillId="0" borderId="13"/>
    <xf numFmtId="230" fontId="37" fillId="0" borderId="0" applyFont="0" applyFill="0" applyBorder="0" applyAlignment="0" applyProtection="0"/>
    <xf numFmtId="231" fontId="37" fillId="0" borderId="0" applyFont="0" applyFill="0" applyBorder="0" applyAlignment="0" applyProtection="0"/>
    <xf numFmtId="232" fontId="67" fillId="0" borderId="0" applyFont="0" applyFill="0" applyBorder="0" applyAlignment="0" applyProtection="0"/>
    <xf numFmtId="233" fontId="67" fillId="0" borderId="0" applyFont="0" applyFill="0" applyBorder="0" applyAlignment="0" applyProtection="0"/>
    <xf numFmtId="0" fontId="77" fillId="0" borderId="0" applyNumberFormat="0" applyFont="0" applyFill="0" applyAlignment="0"/>
    <xf numFmtId="0" fontId="3" fillId="0" borderId="0"/>
    <xf numFmtId="0" fontId="27" fillId="0" borderId="14" applyNumberFormat="0" applyAlignment="0">
      <alignment horizontal="center"/>
    </xf>
    <xf numFmtId="37" fontId="99" fillId="0" borderId="0"/>
    <xf numFmtId="0" fontId="100" fillId="0" borderId="1" applyNumberFormat="0" applyFont="0" applyFill="0" applyBorder="0" applyAlignment="0">
      <alignment horizontal="center"/>
    </xf>
    <xf numFmtId="0" fontId="101" fillId="0" borderId="0"/>
    <xf numFmtId="0" fontId="102"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3" fillId="0" borderId="0"/>
    <xf numFmtId="0" fontId="72" fillId="0" borderId="0"/>
    <xf numFmtId="0" fontId="71" fillId="0" borderId="0"/>
    <xf numFmtId="0" fontId="12" fillId="0" borderId="0"/>
    <xf numFmtId="0" fontId="71" fillId="0" borderId="0"/>
    <xf numFmtId="0" fontId="12" fillId="0" borderId="0"/>
    <xf numFmtId="0" fontId="17" fillId="0" borderId="0"/>
    <xf numFmtId="0" fontId="29" fillId="0" borderId="0"/>
    <xf numFmtId="0" fontId="10" fillId="0" borderId="0"/>
    <xf numFmtId="0" fontId="8" fillId="0" borderId="0"/>
    <xf numFmtId="0" fontId="29" fillId="0" borderId="0"/>
    <xf numFmtId="0" fontId="29" fillId="0" borderId="0"/>
    <xf numFmtId="0" fontId="29" fillId="0" borderId="0"/>
    <xf numFmtId="0" fontId="29" fillId="0" borderId="0"/>
    <xf numFmtId="0" fontId="157" fillId="0" borderId="0"/>
    <xf numFmtId="0" fontId="22" fillId="0" borderId="0"/>
    <xf numFmtId="0" fontId="104" fillId="0" borderId="0"/>
    <xf numFmtId="0" fontId="29" fillId="0" borderId="0"/>
    <xf numFmtId="0" fontId="7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17" fillId="0" borderId="0"/>
    <xf numFmtId="0" fontId="17" fillId="0" borderId="0"/>
    <xf numFmtId="0" fontId="72" fillId="0" borderId="0"/>
    <xf numFmtId="0" fontId="10" fillId="0" borderId="0"/>
    <xf numFmtId="0" fontId="23" fillId="0" borderId="0"/>
    <xf numFmtId="0" fontId="105" fillId="0" borderId="0" applyNumberFormat="0" applyFill="0" applyBorder="0" applyProtection="0">
      <alignment vertical="top"/>
    </xf>
    <xf numFmtId="0" fontId="77" fillId="0" borderId="0"/>
    <xf numFmtId="0" fontId="10" fillId="0" borderId="0"/>
    <xf numFmtId="0" fontId="10" fillId="0" borderId="0"/>
    <xf numFmtId="0" fontId="71" fillId="0" borderId="0"/>
    <xf numFmtId="0" fontId="29" fillId="0" borderId="0"/>
    <xf numFmtId="0" fontId="10" fillId="0" borderId="0"/>
    <xf numFmtId="0" fontId="45" fillId="0" borderId="0" applyFont="0"/>
    <xf numFmtId="0" fontId="79" fillId="0" borderId="0"/>
    <xf numFmtId="234" fontId="40" fillId="0" borderId="0" applyFont="0" applyFill="0" applyBorder="0" applyProtection="0">
      <alignment vertical="top" wrapText="1"/>
    </xf>
    <xf numFmtId="0" fontId="27" fillId="0" borderId="0"/>
    <xf numFmtId="168" fontId="43" fillId="0" borderId="0" applyFont="0" applyFill="0" applyBorder="0" applyAlignment="0" applyProtection="0"/>
    <xf numFmtId="167" fontId="4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2" fillId="0" borderId="0" applyNumberFormat="0" applyFill="0" applyBorder="0" applyAlignment="0" applyProtection="0"/>
    <xf numFmtId="0" fontId="10" fillId="0" borderId="0" applyNumberFormat="0" applyFill="0" applyBorder="0" applyAlignment="0" applyProtection="0"/>
    <xf numFmtId="0" fontId="29" fillId="0" borderId="0" applyFont="0" applyFill="0" applyBorder="0" applyAlignment="0" applyProtection="0"/>
    <xf numFmtId="0" fontId="3" fillId="0" borderId="0"/>
    <xf numFmtId="173" fontId="15" fillId="0" borderId="14" applyFont="0" applyBorder="0" applyAlignment="0"/>
    <xf numFmtId="41" fontId="29" fillId="0" borderId="0" applyFont="0" applyFill="0" applyBorder="0" applyAlignment="0" applyProtection="0"/>
    <xf numFmtId="14" fontId="58" fillId="0" borderId="0">
      <alignment horizontal="center" wrapText="1"/>
      <protection locked="0"/>
    </xf>
    <xf numFmtId="203" fontId="67" fillId="0" borderId="0" applyFont="0" applyFill="0" applyBorder="0" applyAlignment="0" applyProtection="0"/>
    <xf numFmtId="235" fontId="67" fillId="0" borderId="0" applyFont="0" applyFill="0" applyBorder="0" applyAlignment="0" applyProtection="0"/>
    <xf numFmtId="10" fontId="67"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0" fontId="29" fillId="0" borderId="0"/>
    <xf numFmtId="9" fontId="17" fillId="0" borderId="0" applyFont="0" applyFill="0" applyBorder="0" applyAlignment="0" applyProtection="0"/>
    <xf numFmtId="9" fontId="107" fillId="0" borderId="0" applyFont="0" applyFill="0" applyBorder="0" applyAlignment="0" applyProtection="0"/>
    <xf numFmtId="9" fontId="37" fillId="0" borderId="15" applyNumberFormat="0" applyBorder="0"/>
    <xf numFmtId="204" fontId="66" fillId="0" borderId="0" applyFill="0" applyBorder="0" applyAlignment="0"/>
    <xf numFmtId="200" fontId="66" fillId="0" borderId="0" applyFill="0" applyBorder="0" applyAlignment="0"/>
    <xf numFmtId="204" fontId="66" fillId="0" borderId="0" applyFill="0" applyBorder="0" applyAlignment="0"/>
    <xf numFmtId="205" fontId="66" fillId="0" borderId="0" applyFill="0" applyBorder="0" applyAlignment="0"/>
    <xf numFmtId="200" fontId="66" fillId="0" borderId="0" applyFill="0" applyBorder="0" applyAlignment="0"/>
    <xf numFmtId="0" fontId="108" fillId="0" borderId="0"/>
    <xf numFmtId="0" fontId="37" fillId="0" borderId="0" applyNumberFormat="0" applyFont="0" applyFill="0" applyBorder="0" applyAlignment="0" applyProtection="0">
      <alignment horizontal="left"/>
    </xf>
    <xf numFmtId="0" fontId="109" fillId="0" borderId="11">
      <alignment horizontal="center"/>
    </xf>
    <xf numFmtId="1" fontId="29" fillId="0" borderId="7" applyNumberFormat="0" applyFill="0" applyAlignment="0" applyProtection="0">
      <alignment horizontal="center" vertical="center"/>
    </xf>
    <xf numFmtId="0" fontId="110" fillId="7" borderId="0" applyNumberFormat="0" applyFont="0" applyBorder="0" applyAlignment="0">
      <alignment horizontal="center"/>
    </xf>
    <xf numFmtId="14" fontId="111" fillId="0" borderId="0" applyNumberFormat="0" applyFill="0" applyBorder="0" applyAlignment="0" applyProtection="0">
      <alignment horizontal="left"/>
    </xf>
    <xf numFmtId="0" fontId="94" fillId="0" borderId="0" applyNumberFormat="0" applyFill="0" applyBorder="0" applyAlignment="0" applyProtection="0">
      <alignment vertical="top"/>
      <protection locked="0"/>
    </xf>
    <xf numFmtId="0" fontId="27" fillId="0" borderId="0"/>
    <xf numFmtId="179" fontId="36" fillId="0" borderId="0" applyFont="0" applyFill="0" applyBorder="0" applyAlignment="0" applyProtection="0"/>
    <xf numFmtId="0" fontId="10" fillId="0" borderId="0" applyNumberFormat="0" applyFill="0" applyBorder="0" applyAlignment="0" applyProtection="0"/>
    <xf numFmtId="41" fontId="36" fillId="0" borderId="0" applyFont="0" applyFill="0" applyBorder="0" applyAlignment="0" applyProtection="0"/>
    <xf numFmtId="4" fontId="112" fillId="8" borderId="16" applyNumberFormat="0" applyProtection="0">
      <alignment vertical="center"/>
    </xf>
    <xf numFmtId="4" fontId="113" fillId="8" borderId="16" applyNumberFormat="0" applyProtection="0">
      <alignment vertical="center"/>
    </xf>
    <xf numFmtId="4" fontId="114" fillId="8" borderId="16" applyNumberFormat="0" applyProtection="0">
      <alignment horizontal="left" vertical="center" indent="1"/>
    </xf>
    <xf numFmtId="4" fontId="114" fillId="9" borderId="0" applyNumberFormat="0" applyProtection="0">
      <alignment horizontal="left" vertical="center" indent="1"/>
    </xf>
    <xf numFmtId="4" fontId="114" fillId="10" borderId="16" applyNumberFormat="0" applyProtection="0">
      <alignment horizontal="right" vertical="center"/>
    </xf>
    <xf numFmtId="4" fontId="114" fillId="11" borderId="16" applyNumberFormat="0" applyProtection="0">
      <alignment horizontal="right" vertical="center"/>
    </xf>
    <xf numFmtId="4" fontId="114" fillId="12" borderId="16" applyNumberFormat="0" applyProtection="0">
      <alignment horizontal="right" vertical="center"/>
    </xf>
    <xf numFmtId="4" fontId="114" fillId="13" borderId="16" applyNumberFormat="0" applyProtection="0">
      <alignment horizontal="right" vertical="center"/>
    </xf>
    <xf numFmtId="4" fontId="114" fillId="14" borderId="16" applyNumberFormat="0" applyProtection="0">
      <alignment horizontal="right" vertical="center"/>
    </xf>
    <xf numFmtId="4" fontId="114" fillId="15" borderId="16" applyNumberFormat="0" applyProtection="0">
      <alignment horizontal="right" vertical="center"/>
    </xf>
    <xf numFmtId="4" fontId="114" fillId="16" borderId="16" applyNumberFormat="0" applyProtection="0">
      <alignment horizontal="right" vertical="center"/>
    </xf>
    <xf numFmtId="4" fontId="114" fillId="17" borderId="16" applyNumberFormat="0" applyProtection="0">
      <alignment horizontal="right" vertical="center"/>
    </xf>
    <xf numFmtId="4" fontId="114" fillId="18" borderId="16" applyNumberFormat="0" applyProtection="0">
      <alignment horizontal="right" vertical="center"/>
    </xf>
    <xf numFmtId="4" fontId="112" fillId="19" borderId="17" applyNumberFormat="0" applyProtection="0">
      <alignment horizontal="left" vertical="center" indent="1"/>
    </xf>
    <xf numFmtId="4" fontId="112" fillId="20" borderId="0" applyNumberFormat="0" applyProtection="0">
      <alignment horizontal="left" vertical="center" indent="1"/>
    </xf>
    <xf numFmtId="4" fontId="112" fillId="9" borderId="0" applyNumberFormat="0" applyProtection="0">
      <alignment horizontal="left" vertical="center" indent="1"/>
    </xf>
    <xf numFmtId="4" fontId="114" fillId="20" borderId="16" applyNumberFormat="0" applyProtection="0">
      <alignment horizontal="right" vertical="center"/>
    </xf>
    <xf numFmtId="4" fontId="39" fillId="20" borderId="0" applyNumberFormat="0" applyProtection="0">
      <alignment horizontal="left" vertical="center" indent="1"/>
    </xf>
    <xf numFmtId="4" fontId="39" fillId="9" borderId="0" applyNumberFormat="0" applyProtection="0">
      <alignment horizontal="left" vertical="center" indent="1"/>
    </xf>
    <xf numFmtId="4" fontId="114" fillId="21" borderId="16" applyNumberFormat="0" applyProtection="0">
      <alignment vertical="center"/>
    </xf>
    <xf numFmtId="4" fontId="115" fillId="21" borderId="16" applyNumberFormat="0" applyProtection="0">
      <alignment vertical="center"/>
    </xf>
    <xf numFmtId="4" fontId="112" fillId="20" borderId="18" applyNumberFormat="0" applyProtection="0">
      <alignment horizontal="left" vertical="center" indent="1"/>
    </xf>
    <xf numFmtId="4" fontId="114" fillId="21" borderId="16" applyNumberFormat="0" applyProtection="0">
      <alignment horizontal="right" vertical="center"/>
    </xf>
    <xf numFmtId="4" fontId="115" fillId="21" borderId="16" applyNumberFormat="0" applyProtection="0">
      <alignment horizontal="right" vertical="center"/>
    </xf>
    <xf numFmtId="4" fontId="112" fillId="20" borderId="16" applyNumberFormat="0" applyProtection="0">
      <alignment horizontal="left" vertical="center" indent="1"/>
    </xf>
    <xf numFmtId="4" fontId="116" fillId="5" borderId="18" applyNumberFormat="0" applyProtection="0">
      <alignment horizontal="left" vertical="center" indent="1"/>
    </xf>
    <xf numFmtId="4" fontId="117" fillId="21" borderId="16" applyNumberFormat="0" applyProtection="0">
      <alignment horizontal="right" vertical="center"/>
    </xf>
    <xf numFmtId="236" fontId="118" fillId="0" borderId="0" applyFont="0" applyFill="0" applyBorder="0" applyAlignment="0" applyProtection="0"/>
    <xf numFmtId="0" fontId="110" fillId="1" borderId="10" applyNumberFormat="0" applyFont="0" applyAlignment="0">
      <alignment horizontal="center"/>
    </xf>
    <xf numFmtId="3" fontId="23" fillId="0" borderId="0"/>
    <xf numFmtId="0" fontId="119" fillId="0" borderId="0" applyNumberFormat="0" applyFill="0" applyBorder="0" applyAlignment="0">
      <alignment horizontal="center"/>
    </xf>
    <xf numFmtId="0" fontId="120" fillId="0" borderId="19" applyNumberFormat="0" applyFill="0" applyBorder="0" applyAlignment="0" applyProtection="0"/>
    <xf numFmtId="173" fontId="121" fillId="0" borderId="0" applyNumberFormat="0" applyBorder="0" applyAlignment="0">
      <alignment horizontal="centerContinuous"/>
    </xf>
    <xf numFmtId="177" fontId="36" fillId="0" borderId="0" applyFont="0" applyFill="0" applyBorder="0" applyAlignment="0" applyProtection="0"/>
    <xf numFmtId="173" fontId="1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85" fontId="36" fillId="0" borderId="0" applyFont="0" applyFill="0" applyBorder="0" applyAlignment="0" applyProtection="0"/>
    <xf numFmtId="184" fontId="23" fillId="0" borderId="0" applyFont="0" applyFill="0" applyBorder="0" applyAlignment="0" applyProtection="0"/>
    <xf numFmtId="184" fontId="36" fillId="0" borderId="0" applyFont="0" applyFill="0" applyBorder="0" applyAlignment="0" applyProtection="0"/>
    <xf numFmtId="0" fontId="27" fillId="0" borderId="0"/>
    <xf numFmtId="237" fontId="62" fillId="0" borderId="0" applyFont="0" applyFill="0" applyBorder="0" applyAlignment="0" applyProtection="0"/>
    <xf numFmtId="179" fontId="36" fillId="0" borderId="0" applyFont="0" applyFill="0" applyBorder="0" applyAlignment="0" applyProtection="0"/>
    <xf numFmtId="173" fontId="1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79" fontId="36" fillId="0" borderId="0" applyFont="0" applyFill="0" applyBorder="0" applyAlignment="0" applyProtection="0"/>
    <xf numFmtId="167" fontId="36" fillId="0" borderId="0" applyFont="0" applyFill="0" applyBorder="0" applyAlignment="0" applyProtection="0"/>
    <xf numFmtId="177"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9"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79" fontId="36" fillId="0" borderId="0" applyFont="0" applyFill="0" applyBorder="0" applyAlignment="0" applyProtection="0"/>
    <xf numFmtId="41" fontId="36" fillId="0" borderId="0" applyFont="0" applyFill="0" applyBorder="0" applyAlignment="0" applyProtection="0"/>
    <xf numFmtId="169"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87" fontId="36" fillId="0" borderId="0" applyFont="0" applyFill="0" applyBorder="0" applyAlignment="0" applyProtection="0"/>
    <xf numFmtId="188" fontId="36"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4" fontId="23" fillId="0" borderId="0" applyFont="0" applyFill="0" applyBorder="0" applyAlignment="0" applyProtection="0"/>
    <xf numFmtId="169" fontId="36" fillId="0" borderId="0" applyFont="0" applyFill="0" applyBorder="0" applyAlignment="0" applyProtection="0"/>
    <xf numFmtId="185" fontId="36" fillId="0" borderId="0" applyFont="0" applyFill="0" applyBorder="0" applyAlignment="0" applyProtection="0"/>
    <xf numFmtId="184" fontId="36" fillId="0" borderId="0" applyFont="0" applyFill="0" applyBorder="0" applyAlignment="0" applyProtection="0"/>
    <xf numFmtId="186" fontId="36" fillId="0" borderId="0" applyFont="0" applyFill="0" applyBorder="0" applyAlignment="0" applyProtection="0"/>
    <xf numFmtId="0" fontId="27" fillId="0" borderId="0"/>
    <xf numFmtId="237" fontId="62"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4" fontId="122" fillId="0" borderId="0"/>
    <xf numFmtId="0" fontId="123" fillId="0" borderId="0"/>
    <xf numFmtId="0" fontId="97" fillId="0" borderId="0"/>
    <xf numFmtId="40" fontId="124" fillId="0" borderId="0" applyBorder="0">
      <alignment horizontal="right"/>
    </xf>
    <xf numFmtId="0" fontId="125" fillId="0" borderId="0"/>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166" fontId="126" fillId="0" borderId="20">
      <alignment horizontal="right" vertical="center"/>
    </xf>
    <xf numFmtId="164" fontId="11"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164" fontId="11" fillId="0" borderId="20">
      <alignment horizontal="right" vertical="center"/>
    </xf>
    <xf numFmtId="164" fontId="11" fillId="0" borderId="20">
      <alignment horizontal="right" vertical="center"/>
    </xf>
    <xf numFmtId="239" fontId="18" fillId="0" borderId="20">
      <alignment horizontal="right" vertical="center"/>
    </xf>
    <xf numFmtId="240" fontId="36" fillId="0" borderId="20">
      <alignment horizontal="right" vertical="center"/>
    </xf>
    <xf numFmtId="164" fontId="11" fillId="0" borderId="20">
      <alignment horizontal="right" vertical="center"/>
    </xf>
    <xf numFmtId="241" fontId="10" fillId="0" borderId="20">
      <alignment horizontal="right" vertical="center"/>
    </xf>
    <xf numFmtId="242" fontId="29" fillId="0" borderId="20">
      <alignment horizontal="right" vertical="center"/>
    </xf>
    <xf numFmtId="241" fontId="10" fillId="0" borderId="20">
      <alignment horizontal="right" vertical="center"/>
    </xf>
    <xf numFmtId="240" fontId="36" fillId="0" borderId="20">
      <alignment horizontal="right" vertical="center"/>
    </xf>
    <xf numFmtId="240" fontId="36" fillId="0" borderId="20">
      <alignment horizontal="right" vertical="center"/>
    </xf>
    <xf numFmtId="240" fontId="36" fillId="0" borderId="20">
      <alignment horizontal="right" vertical="center"/>
    </xf>
    <xf numFmtId="238" fontId="62" fillId="0" borderId="20">
      <alignment horizontal="right" vertical="center"/>
    </xf>
    <xf numFmtId="238" fontId="62" fillId="0" borderId="20">
      <alignment horizontal="right" vertical="center"/>
    </xf>
    <xf numFmtId="240" fontId="36" fillId="0" borderId="20">
      <alignment horizontal="right" vertical="center"/>
    </xf>
    <xf numFmtId="243" fontId="29" fillId="0" borderId="20">
      <alignment horizontal="right" vertical="center"/>
    </xf>
    <xf numFmtId="240" fontId="36" fillId="0" borderId="20">
      <alignment horizontal="right" vertical="center"/>
    </xf>
    <xf numFmtId="238" fontId="62" fillId="0" borderId="20">
      <alignment horizontal="right" vertical="center"/>
    </xf>
    <xf numFmtId="244" fontId="127" fillId="2" borderId="21" applyFont="0" applyFill="0" applyBorder="0"/>
    <xf numFmtId="238" fontId="62" fillId="0" borderId="20">
      <alignment horizontal="right" vertical="center"/>
    </xf>
    <xf numFmtId="238" fontId="62" fillId="0" borderId="20">
      <alignment horizontal="right" vertical="center"/>
    </xf>
    <xf numFmtId="244" fontId="127" fillId="2" borderId="21" applyFont="0" applyFill="0" applyBorder="0"/>
    <xf numFmtId="243" fontId="29" fillId="0" borderId="20">
      <alignment horizontal="right" vertical="center"/>
    </xf>
    <xf numFmtId="241" fontId="10" fillId="0" borderId="20">
      <alignment horizontal="right" vertical="center"/>
    </xf>
    <xf numFmtId="243" fontId="29" fillId="0" borderId="20">
      <alignment horizontal="right" vertical="center"/>
    </xf>
    <xf numFmtId="238" fontId="62" fillId="0" borderId="20">
      <alignment horizontal="right" vertical="center"/>
    </xf>
    <xf numFmtId="243" fontId="29" fillId="0" borderId="20">
      <alignment horizontal="right" vertical="center"/>
    </xf>
    <xf numFmtId="243" fontId="29" fillId="0" borderId="20">
      <alignment horizontal="right" vertical="center"/>
    </xf>
    <xf numFmtId="240" fontId="36" fillId="0" borderId="20">
      <alignment horizontal="right" vertical="center"/>
    </xf>
    <xf numFmtId="243" fontId="29" fillId="0" borderId="20">
      <alignment horizontal="right" vertical="center"/>
    </xf>
    <xf numFmtId="241" fontId="10" fillId="0" borderId="20">
      <alignment horizontal="right" vertical="center"/>
    </xf>
    <xf numFmtId="164" fontId="11" fillId="0" borderId="20">
      <alignment horizontal="right" vertical="center"/>
    </xf>
    <xf numFmtId="164" fontId="11" fillId="0" borderId="20">
      <alignment horizontal="right" vertical="center"/>
    </xf>
    <xf numFmtId="245" fontId="10"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38" fontId="62" fillId="0" borderId="20">
      <alignment horizontal="right" vertical="center"/>
    </xf>
    <xf numFmtId="246" fontId="10"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164" fontId="11" fillId="0" borderId="20">
      <alignment horizontal="right" vertical="center"/>
    </xf>
    <xf numFmtId="238" fontId="62" fillId="0" borderId="20">
      <alignment horizontal="right" vertical="center"/>
    </xf>
    <xf numFmtId="238" fontId="62" fillId="0" borderId="20">
      <alignment horizontal="right" vertical="center"/>
    </xf>
    <xf numFmtId="164" fontId="11" fillId="0" borderId="20">
      <alignment horizontal="right" vertical="center"/>
    </xf>
    <xf numFmtId="244" fontId="127" fillId="2" borderId="21" applyFont="0" applyFill="0" applyBorder="0"/>
    <xf numFmtId="232" fontId="10" fillId="0" borderId="20">
      <alignment horizontal="right" vertical="center"/>
    </xf>
    <xf numFmtId="166" fontId="126" fillId="0" borderId="20">
      <alignment horizontal="right" vertical="center"/>
    </xf>
    <xf numFmtId="238" fontId="62" fillId="0" borderId="20">
      <alignment horizontal="right" vertical="center"/>
    </xf>
    <xf numFmtId="245" fontId="10" fillId="0" borderId="20">
      <alignment horizontal="right" vertical="center"/>
    </xf>
    <xf numFmtId="244" fontId="127" fillId="2" borderId="21" applyFont="0" applyFill="0" applyBorder="0"/>
    <xf numFmtId="247" fontId="128" fillId="0" borderId="20">
      <alignment horizontal="right" vertical="center"/>
    </xf>
    <xf numFmtId="49" fontId="39" fillId="0" borderId="0" applyFill="0" applyBorder="0" applyAlignment="0"/>
    <xf numFmtId="248" fontId="67" fillId="0" borderId="0" applyFill="0" applyBorder="0" applyAlignment="0"/>
    <xf numFmtId="246" fontId="67" fillId="0" borderId="0" applyFill="0" applyBorder="0" applyAlignment="0"/>
    <xf numFmtId="184" fontId="62" fillId="0" borderId="20">
      <alignment horizontal="center"/>
    </xf>
    <xf numFmtId="250" fontId="135" fillId="0" borderId="0" applyNumberFormat="0" applyFont="0" applyFill="0" applyBorder="0" applyAlignment="0">
      <alignment horizontal="centerContinuous"/>
    </xf>
    <xf numFmtId="0" fontId="136" fillId="0" borderId="22"/>
    <xf numFmtId="0" fontId="62" fillId="0" borderId="0" applyNumberFormat="0" applyFill="0" applyBorder="0" applyAlignment="0" applyProtection="0"/>
    <xf numFmtId="0" fontId="29" fillId="0" borderId="0" applyNumberFormat="0" applyFill="0" applyBorder="0" applyAlignment="0" applyProtection="0"/>
    <xf numFmtId="0" fontId="106" fillId="0" borderId="0" applyNumberFormat="0" applyFill="0" applyBorder="0" applyAlignment="0" applyProtection="0"/>
    <xf numFmtId="0" fontId="18" fillId="0" borderId="14" applyNumberFormat="0" applyBorder="0" applyAlignment="0"/>
    <xf numFmtId="0" fontId="137" fillId="0" borderId="13" applyNumberFormat="0" applyBorder="0" applyAlignment="0">
      <alignment horizontal="center"/>
    </xf>
    <xf numFmtId="3" fontId="138" fillId="0" borderId="8" applyNumberFormat="0" applyBorder="0" applyAlignment="0"/>
    <xf numFmtId="0" fontId="129" fillId="0" borderId="14">
      <alignment horizontal="center" vertical="center" wrapText="1"/>
    </xf>
    <xf numFmtId="0" fontId="130" fillId="0" borderId="0">
      <alignment horizontal="center"/>
    </xf>
    <xf numFmtId="40" fontId="21" fillId="0" borderId="0"/>
    <xf numFmtId="3" fontId="131" fillId="0" borderId="0" applyNumberFormat="0" applyFill="0" applyBorder="0" applyAlignment="0" applyProtection="0">
      <alignment horizontal="center" wrapText="1"/>
    </xf>
    <xf numFmtId="0" fontId="132" fillId="0" borderId="23" applyBorder="0" applyAlignment="0">
      <alignment horizontal="center" vertical="center"/>
    </xf>
    <xf numFmtId="0" fontId="133" fillId="0" borderId="0" applyNumberFormat="0" applyFill="0" applyBorder="0" applyAlignment="0" applyProtection="0">
      <alignment horizontal="centerContinuous"/>
    </xf>
    <xf numFmtId="0" fontId="85" fillId="0" borderId="24" applyNumberFormat="0" applyFill="0" applyBorder="0" applyAlignment="0" applyProtection="0">
      <alignment horizontal="center" vertical="center" wrapText="1"/>
    </xf>
    <xf numFmtId="0" fontId="134" fillId="0" borderId="25" applyNumberFormat="0" applyBorder="0" applyAlignment="0">
      <alignment vertical="center"/>
    </xf>
    <xf numFmtId="0" fontId="98" fillId="0" borderId="26" applyNumberFormat="0" applyAlignment="0">
      <alignment horizontal="center"/>
    </xf>
    <xf numFmtId="0" fontId="16" fillId="0" borderId="27">
      <alignment horizontal="center"/>
    </xf>
    <xf numFmtId="167" fontId="29" fillId="0" borderId="0" applyFont="0" applyFill="0" applyBorder="0" applyAlignment="0" applyProtection="0"/>
    <xf numFmtId="249" fontId="29" fillId="0" borderId="0" applyFont="0" applyFill="0" applyBorder="0" applyAlignment="0" applyProtection="0"/>
    <xf numFmtId="225" fontId="92" fillId="0" borderId="0" applyFont="0" applyFill="0" applyBorder="0" applyAlignment="0" applyProtection="0"/>
    <xf numFmtId="180" fontId="29" fillId="0" borderId="0" applyFont="0" applyFill="0" applyBorder="0" applyAlignment="0" applyProtection="0"/>
    <xf numFmtId="251" fontId="29" fillId="0" borderId="0" applyFont="0" applyFill="0" applyBorder="0" applyAlignment="0" applyProtection="0"/>
    <xf numFmtId="0" fontId="89" fillId="0" borderId="28">
      <alignment horizontal="center"/>
    </xf>
    <xf numFmtId="246" fontId="62" fillId="0" borderId="0"/>
    <xf numFmtId="252" fontId="62" fillId="0" borderId="1"/>
    <xf numFmtId="0" fontId="139" fillId="0" borderId="0"/>
    <xf numFmtId="3" fontId="62" fillId="0" borderId="0" applyNumberFormat="0" applyBorder="0" applyAlignment="0" applyProtection="0">
      <alignment horizontal="centerContinuous"/>
      <protection locked="0"/>
    </xf>
    <xf numFmtId="3" fontId="140" fillId="0" borderId="0">
      <protection locked="0"/>
    </xf>
    <xf numFmtId="0" fontId="139" fillId="0" borderId="0"/>
    <xf numFmtId="5" fontId="141" fillId="22" borderId="23">
      <alignment vertical="top"/>
    </xf>
    <xf numFmtId="0" fontId="143" fillId="23" borderId="1">
      <alignment horizontal="left" vertical="center"/>
    </xf>
    <xf numFmtId="6" fontId="144" fillId="24" borderId="23"/>
    <xf numFmtId="5" fontId="91" fillId="0" borderId="23">
      <alignment horizontal="left" vertical="top"/>
    </xf>
    <xf numFmtId="0" fontId="145" fillId="25" borderId="0">
      <alignment horizontal="left" vertical="center"/>
    </xf>
    <xf numFmtId="5" fontId="27" fillId="0" borderId="7">
      <alignment horizontal="left" vertical="top"/>
    </xf>
    <xf numFmtId="0" fontId="142" fillId="0" borderId="7">
      <alignment horizontal="left" vertical="center"/>
    </xf>
    <xf numFmtId="0" fontId="29" fillId="0" borderId="0" applyFont="0" applyFill="0" applyBorder="0" applyAlignment="0" applyProtection="0"/>
    <xf numFmtId="0" fontId="29" fillId="0" borderId="0" applyFont="0" applyFill="0" applyBorder="0" applyAlignment="0" applyProtection="0"/>
    <xf numFmtId="42" fontId="24" fillId="0" borderId="0" applyFont="0" applyFill="0" applyBorder="0" applyAlignment="0" applyProtection="0"/>
    <xf numFmtId="253" fontId="2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0" fontId="146" fillId="0" borderId="0" applyNumberFormat="0" applyFont="0" applyFill="0" applyBorder="0" applyProtection="0">
      <alignment horizontal="center" vertical="center" wrapText="1"/>
    </xf>
    <xf numFmtId="0" fontId="29" fillId="0" borderId="0" applyFont="0" applyFill="0" applyBorder="0" applyAlignment="0" applyProtection="0"/>
    <xf numFmtId="0" fontId="29" fillId="0" borderId="0" applyFont="0" applyFill="0" applyBorder="0" applyAlignment="0" applyProtection="0"/>
    <xf numFmtId="0" fontId="147" fillId="0" borderId="0" applyNumberFormat="0" applyFill="0" applyBorder="0" applyAlignment="0" applyProtection="0"/>
    <xf numFmtId="0" fontId="11" fillId="0" borderId="29" applyFont="0" applyBorder="0" applyAlignment="0">
      <alignment horizontal="center"/>
    </xf>
    <xf numFmtId="167" fontId="10" fillId="0" borderId="0" applyFont="0" applyFill="0" applyBorder="0" applyAlignment="0" applyProtection="0"/>
    <xf numFmtId="42" fontId="148" fillId="0" borderId="0" applyFont="0" applyFill="0" applyBorder="0" applyAlignment="0" applyProtection="0"/>
    <xf numFmtId="44" fontId="148" fillId="0" borderId="0" applyFont="0" applyFill="0" applyBorder="0" applyAlignment="0" applyProtection="0"/>
    <xf numFmtId="0" fontId="148" fillId="0" borderId="0"/>
    <xf numFmtId="0" fontId="149" fillId="0" borderId="0" applyFont="0" applyFill="0" applyBorder="0" applyAlignment="0" applyProtection="0"/>
    <xf numFmtId="0" fontId="149" fillId="0" borderId="0" applyFont="0" applyFill="0" applyBorder="0" applyAlignment="0" applyProtection="0"/>
    <xf numFmtId="0" fontId="4" fillId="0" borderId="0">
      <alignment vertical="center"/>
    </xf>
    <xf numFmtId="40" fontId="150" fillId="0" borderId="0" applyFont="0" applyFill="0" applyBorder="0" applyAlignment="0" applyProtection="0"/>
    <xf numFmtId="38"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9" fontId="151" fillId="0" borderId="0" applyBorder="0" applyAlignment="0" applyProtection="0"/>
    <xf numFmtId="0" fontId="152" fillId="0" borderId="0"/>
    <xf numFmtId="0" fontId="153" fillId="0" borderId="3"/>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2" fillId="0" borderId="0" applyFont="0" applyFill="0" applyBorder="0" applyAlignment="0" applyProtection="0"/>
    <xf numFmtId="0" fontId="102" fillId="0" borderId="0" applyFont="0" applyFill="0" applyBorder="0" applyAlignment="0" applyProtection="0"/>
    <xf numFmtId="180" fontId="29" fillId="0" borderId="0" applyFont="0" applyFill="0" applyBorder="0" applyAlignment="0" applyProtection="0"/>
    <xf numFmtId="204" fontId="29" fillId="0" borderId="0" applyFont="0" applyFill="0" applyBorder="0" applyAlignment="0" applyProtection="0"/>
    <xf numFmtId="0" fontId="102" fillId="0" borderId="0"/>
    <xf numFmtId="0" fontId="154" fillId="0" borderId="0"/>
    <xf numFmtId="0" fontId="77" fillId="0" borderId="0"/>
    <xf numFmtId="167" fontId="20" fillId="0" borderId="0" applyFont="0" applyFill="0" applyBorder="0" applyAlignment="0" applyProtection="0"/>
    <xf numFmtId="168" fontId="20"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29" fillId="0" borderId="0"/>
    <xf numFmtId="180" fontId="20" fillId="0" borderId="0" applyFont="0" applyFill="0" applyBorder="0" applyAlignment="0" applyProtection="0"/>
    <xf numFmtId="245" fontId="33" fillId="0" borderId="0" applyFont="0" applyFill="0" applyBorder="0" applyAlignment="0" applyProtection="0"/>
    <xf numFmtId="204" fontId="20" fillId="0" borderId="0" applyFont="0" applyFill="0" applyBorder="0" applyAlignment="0" applyProtection="0"/>
    <xf numFmtId="44" fontId="29" fillId="0" borderId="0" applyFont="0" applyFill="0" applyBorder="0" applyAlignment="0" applyProtection="0"/>
    <xf numFmtId="42" fontId="29" fillId="0" borderId="0" applyFont="0" applyFill="0" applyBorder="0" applyAlignment="0" applyProtection="0"/>
    <xf numFmtId="0" fontId="27" fillId="0" borderId="0"/>
    <xf numFmtId="0" fontId="2" fillId="0" borderId="0"/>
    <xf numFmtId="0" fontId="2" fillId="0" borderId="0"/>
    <xf numFmtId="0" fontId="2" fillId="0" borderId="0"/>
    <xf numFmtId="0" fontId="180" fillId="0" borderId="0"/>
    <xf numFmtId="0" fontId="2" fillId="0" borderId="0"/>
    <xf numFmtId="0" fontId="71" fillId="0" borderId="0"/>
    <xf numFmtId="256" fontId="180" fillId="0" borderId="0" applyFont="0" applyFill="0" applyBorder="0" applyAlignment="0" applyProtection="0"/>
    <xf numFmtId="170" fontId="157" fillId="0" borderId="0" applyFont="0" applyFill="0" applyBorder="0" applyAlignment="0" applyProtection="0"/>
    <xf numFmtId="0" fontId="172" fillId="0" borderId="0"/>
    <xf numFmtId="256" fontId="180" fillId="0" borderId="0" applyFont="0" applyFill="0" applyBorder="0" applyAlignment="0" applyProtection="0"/>
    <xf numFmtId="0" fontId="181" fillId="0" borderId="0"/>
    <xf numFmtId="256" fontId="181" fillId="0" borderId="0" applyFont="0" applyFill="0" applyBorder="0" applyAlignment="0" applyProtection="0"/>
    <xf numFmtId="256" fontId="2" fillId="0" borderId="0" applyFont="0" applyFill="0" applyBorder="0" applyAlignment="0" applyProtection="0"/>
    <xf numFmtId="0" fontId="180" fillId="0" borderId="0"/>
    <xf numFmtId="256" fontId="157" fillId="0" borderId="0" applyFont="0" applyFill="0" applyBorder="0" applyAlignment="0" applyProtection="0"/>
    <xf numFmtId="256" fontId="71" fillId="0" borderId="0" applyFont="0" applyFill="0" applyBorder="0" applyAlignment="0" applyProtection="0"/>
    <xf numFmtId="0" fontId="157" fillId="0" borderId="0"/>
    <xf numFmtId="0" fontId="180" fillId="0" borderId="0"/>
    <xf numFmtId="0" fontId="2" fillId="0" borderId="0"/>
    <xf numFmtId="0" fontId="180" fillId="0" borderId="0"/>
    <xf numFmtId="43" fontId="180" fillId="0" borderId="0" applyFont="0" applyFill="0" applyBorder="0" applyAlignment="0" applyProtection="0"/>
    <xf numFmtId="43" fontId="2" fillId="0" borderId="0" applyFont="0" applyFill="0" applyBorder="0" applyAlignment="0" applyProtection="0"/>
    <xf numFmtId="0" fontId="181" fillId="0" borderId="0"/>
    <xf numFmtId="43" fontId="180" fillId="0" borderId="0" applyFont="0" applyFill="0" applyBorder="0" applyAlignment="0" applyProtection="0"/>
    <xf numFmtId="43" fontId="180" fillId="0" borderId="0" applyFont="0" applyFill="0" applyBorder="0" applyAlignment="0" applyProtection="0"/>
    <xf numFmtId="0" fontId="181" fillId="0" borderId="0"/>
    <xf numFmtId="0" fontId="181" fillId="0" borderId="0"/>
    <xf numFmtId="0" fontId="180" fillId="0" borderId="0"/>
    <xf numFmtId="0" fontId="181" fillId="0" borderId="0"/>
    <xf numFmtId="43" fontId="71" fillId="0" borderId="0" applyFont="0" applyFill="0" applyBorder="0" applyAlignment="0" applyProtection="0"/>
    <xf numFmtId="0" fontId="2" fillId="0" borderId="0"/>
    <xf numFmtId="0" fontId="2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71" fillId="0" borderId="0"/>
    <xf numFmtId="0" fontId="1" fillId="0" borderId="0"/>
    <xf numFmtId="43" fontId="181" fillId="0" borderId="0" applyFont="0" applyFill="0" applyBorder="0" applyAlignment="0" applyProtection="0"/>
    <xf numFmtId="0" fontId="181" fillId="0" borderId="0"/>
  </cellStyleXfs>
  <cellXfs count="479">
    <xf numFmtId="0" fontId="0" fillId="0" borderId="0" xfId="0"/>
    <xf numFmtId="0" fontId="158" fillId="0" borderId="0" xfId="0" applyFont="1" applyAlignment="1">
      <alignment vertical="center"/>
    </xf>
    <xf numFmtId="0" fontId="161" fillId="0" borderId="0" xfId="0" applyFont="1" applyAlignment="1">
      <alignment vertical="center"/>
    </xf>
    <xf numFmtId="0" fontId="158" fillId="0" borderId="0" xfId="0" applyFont="1"/>
    <xf numFmtId="0" fontId="165" fillId="0" borderId="0" xfId="0" applyFont="1"/>
    <xf numFmtId="173" fontId="158" fillId="0" borderId="0" xfId="0" applyNumberFormat="1" applyFont="1"/>
    <xf numFmtId="0" fontId="17" fillId="0" borderId="0" xfId="0" applyFont="1" applyAlignment="1">
      <alignment vertical="center"/>
    </xf>
    <xf numFmtId="0" fontId="165" fillId="0" borderId="0" xfId="0" applyFont="1" applyAlignment="1">
      <alignment vertical="center"/>
    </xf>
    <xf numFmtId="0" fontId="2" fillId="0" borderId="0" xfId="1027"/>
    <xf numFmtId="0" fontId="4" fillId="0" borderId="0" xfId="1027" applyFont="1"/>
    <xf numFmtId="0" fontId="4" fillId="0" borderId="31" xfId="1027" applyFont="1" applyBorder="1"/>
    <xf numFmtId="3" fontId="4" fillId="0" borderId="0" xfId="1027" applyNumberFormat="1" applyFont="1" applyAlignment="1">
      <alignment horizontal="right"/>
    </xf>
    <xf numFmtId="3" fontId="175" fillId="0" borderId="0" xfId="1027" applyNumberFormat="1" applyFont="1" applyAlignment="1">
      <alignment horizontal="right"/>
    </xf>
    <xf numFmtId="0" fontId="3" fillId="0" borderId="0" xfId="1027" applyFont="1"/>
    <xf numFmtId="0" fontId="159" fillId="0" borderId="0" xfId="0" applyFont="1" applyAlignment="1">
      <alignment vertical="center"/>
    </xf>
    <xf numFmtId="0" fontId="159" fillId="0" borderId="0" xfId="0" applyFont="1"/>
    <xf numFmtId="0" fontId="14" fillId="0" borderId="0" xfId="0" applyFont="1"/>
    <xf numFmtId="0" fontId="3" fillId="0" borderId="0" xfId="0" applyFont="1"/>
    <xf numFmtId="0" fontId="171" fillId="0" borderId="0" xfId="0" applyFont="1"/>
    <xf numFmtId="0" fontId="13" fillId="0" borderId="0" xfId="0" applyFont="1"/>
    <xf numFmtId="0" fontId="14" fillId="0" borderId="0" xfId="0" applyFont="1" applyAlignment="1">
      <alignment vertical="center"/>
    </xf>
    <xf numFmtId="0" fontId="5" fillId="0" borderId="0" xfId="1027" applyFont="1"/>
    <xf numFmtId="0" fontId="5" fillId="0" borderId="0" xfId="1027" applyFont="1" applyAlignment="1">
      <alignment horizontal="right" vertical="top" wrapText="1"/>
    </xf>
    <xf numFmtId="0" fontId="5" fillId="0" borderId="0" xfId="1027" applyFont="1" applyAlignment="1">
      <alignment horizontal="left" vertical="top" wrapText="1"/>
    </xf>
    <xf numFmtId="0" fontId="5" fillId="0" borderId="0" xfId="1027" applyFont="1" applyAlignment="1">
      <alignment horizontal="center" vertical="top"/>
    </xf>
    <xf numFmtId="0" fontId="77" fillId="0" borderId="0" xfId="1027" applyFont="1"/>
    <xf numFmtId="0" fontId="3" fillId="0" borderId="0" xfId="1028" applyFont="1"/>
    <xf numFmtId="0" fontId="172" fillId="0" borderId="0" xfId="1028" applyFont="1"/>
    <xf numFmtId="0" fontId="163" fillId="0" borderId="1" xfId="1028" applyFont="1" applyBorder="1" applyAlignment="1">
      <alignment horizontal="center" vertical="center" wrapText="1"/>
    </xf>
    <xf numFmtId="0" fontId="7" fillId="0" borderId="0" xfId="0" applyFont="1" applyAlignment="1">
      <alignment vertical="center"/>
    </xf>
    <xf numFmtId="0" fontId="13" fillId="0" borderId="0" xfId="1027" applyFont="1"/>
    <xf numFmtId="0" fontId="4" fillId="0" borderId="0" xfId="0" applyFont="1"/>
    <xf numFmtId="3" fontId="5" fillId="0" borderId="0" xfId="1029" applyNumberFormat="1" applyFont="1" applyAlignment="1">
      <alignment horizontal="right" vertical="center" wrapText="1"/>
    </xf>
    <xf numFmtId="1" fontId="5" fillId="0" borderId="0" xfId="1029" applyNumberFormat="1" applyFont="1" applyAlignment="1">
      <alignment horizontal="center" vertical="center" wrapText="1"/>
    </xf>
    <xf numFmtId="3" fontId="5" fillId="0" borderId="0" xfId="1029" applyNumberFormat="1" applyFont="1" applyAlignment="1">
      <alignment horizontal="center" vertical="center" wrapText="1"/>
    </xf>
    <xf numFmtId="1" fontId="4" fillId="0" borderId="0" xfId="1029" applyNumberFormat="1" applyFont="1" applyAlignment="1">
      <alignment vertical="center"/>
    </xf>
    <xf numFmtId="255" fontId="4" fillId="0" borderId="31" xfId="1029" applyNumberFormat="1" applyFont="1" applyBorder="1" applyAlignment="1">
      <alignment horizontal="center" vertical="center" wrapText="1"/>
    </xf>
    <xf numFmtId="1" fontId="4" fillId="0" borderId="31" xfId="1029" applyNumberFormat="1" applyFont="1" applyBorder="1" applyAlignment="1">
      <alignment horizontal="left" vertical="center" wrapText="1"/>
    </xf>
    <xf numFmtId="3" fontId="4" fillId="0" borderId="0" xfId="1029" applyNumberFormat="1" applyFont="1" applyAlignment="1">
      <alignment horizontal="right" vertical="center" wrapText="1"/>
    </xf>
    <xf numFmtId="1" fontId="4" fillId="0" borderId="0" xfId="1029" applyNumberFormat="1" applyFont="1" applyAlignment="1">
      <alignment horizontal="center" vertical="center" wrapText="1"/>
    </xf>
    <xf numFmtId="3" fontId="4" fillId="0" borderId="0" xfId="1029" applyNumberFormat="1" applyFont="1" applyAlignment="1">
      <alignment horizontal="center" vertical="center" wrapText="1"/>
    </xf>
    <xf numFmtId="1" fontId="4" fillId="0" borderId="0" xfId="1029" applyNumberFormat="1" applyFont="1" applyAlignment="1">
      <alignment horizontal="justify" vertical="center" wrapText="1"/>
    </xf>
    <xf numFmtId="1" fontId="12" fillId="0" borderId="0" xfId="1029" applyNumberFormat="1" applyFont="1" applyAlignment="1">
      <alignment vertical="center"/>
    </xf>
    <xf numFmtId="1" fontId="12" fillId="0" borderId="0" xfId="1029" applyNumberFormat="1" applyFont="1" applyAlignment="1">
      <alignment horizontal="justify" vertical="center" wrapText="1"/>
    </xf>
    <xf numFmtId="1" fontId="4" fillId="0" borderId="0" xfId="1029" applyNumberFormat="1" applyFont="1" applyAlignment="1">
      <alignment horizontal="left" vertical="center" wrapText="1"/>
    </xf>
    <xf numFmtId="255" fontId="4" fillId="0" borderId="0" xfId="1029" applyNumberFormat="1" applyFont="1" applyAlignment="1">
      <alignment horizontal="center" vertical="center" wrapText="1"/>
    </xf>
    <xf numFmtId="0" fontId="4" fillId="0" borderId="0" xfId="1030" applyFont="1" applyAlignment="1">
      <alignment vertical="center" wrapText="1"/>
    </xf>
    <xf numFmtId="1" fontId="4" fillId="0" borderId="0" xfId="1031" applyNumberFormat="1" applyFont="1" applyAlignment="1">
      <alignment vertical="center"/>
    </xf>
    <xf numFmtId="0" fontId="166" fillId="0" borderId="1" xfId="0" applyFont="1" applyBorder="1" applyAlignment="1">
      <alignment horizontal="center" wrapText="1"/>
    </xf>
    <xf numFmtId="0" fontId="166" fillId="0" borderId="1" xfId="0" applyFont="1" applyBorder="1" applyAlignment="1">
      <alignment wrapText="1"/>
    </xf>
    <xf numFmtId="173" fontId="163" fillId="0" borderId="1" xfId="455" applyNumberFormat="1" applyFont="1" applyBorder="1" applyAlignment="1">
      <alignment vertical="center" wrapText="1"/>
    </xf>
    <xf numFmtId="173" fontId="163" fillId="0" borderId="1" xfId="455" applyNumberFormat="1" applyFont="1" applyBorder="1" applyAlignment="1">
      <alignment horizontal="right" vertical="center" wrapText="1"/>
    </xf>
    <xf numFmtId="173" fontId="173" fillId="0" borderId="1" xfId="455" applyNumberFormat="1" applyFont="1" applyBorder="1" applyAlignment="1">
      <alignment vertical="center" wrapText="1"/>
    </xf>
    <xf numFmtId="9" fontId="163" fillId="0" borderId="1" xfId="455" applyNumberFormat="1" applyFont="1" applyBorder="1" applyAlignment="1">
      <alignment horizontal="right" wrapText="1"/>
    </xf>
    <xf numFmtId="0" fontId="163" fillId="0" borderId="1" xfId="0" applyFont="1" applyBorder="1" applyAlignment="1">
      <alignment horizontal="center"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176" fillId="0" borderId="1" xfId="0" applyNumberFormat="1" applyFont="1" applyBorder="1" applyAlignment="1">
      <alignment vertical="center" wrapText="1"/>
    </xf>
    <xf numFmtId="49" fontId="5" fillId="0" borderId="1" xfId="0" applyNumberFormat="1" applyFont="1" applyBorder="1" applyAlignment="1">
      <alignment horizontal="justify" vertical="center" wrapText="1"/>
    </xf>
    <xf numFmtId="3" fontId="4" fillId="0" borderId="1" xfId="0" quotePrefix="1" applyNumberFormat="1" applyFont="1" applyBorder="1" applyAlignment="1">
      <alignment horizontal="center" vertical="center" wrapText="1"/>
    </xf>
    <xf numFmtId="173" fontId="4" fillId="0" borderId="0" xfId="455" applyNumberFormat="1" applyFont="1"/>
    <xf numFmtId="0" fontId="4" fillId="0" borderId="0" xfId="1057" applyFont="1"/>
    <xf numFmtId="0" fontId="4" fillId="0" borderId="1" xfId="1026" applyFont="1" applyBorder="1" applyAlignment="1">
      <alignment horizontal="left" vertical="center" wrapText="1"/>
    </xf>
    <xf numFmtId="0" fontId="5" fillId="0" borderId="0" xfId="1027" applyFont="1" applyAlignment="1">
      <alignment horizontal="center" vertical="top" wrapText="1"/>
    </xf>
    <xf numFmtId="0" fontId="77" fillId="0" borderId="0" xfId="1027" applyFont="1" applyAlignment="1">
      <alignment horizontal="center"/>
    </xf>
    <xf numFmtId="0" fontId="2" fillId="0" borderId="0" xfId="1027" applyAlignment="1">
      <alignment horizontal="center"/>
    </xf>
    <xf numFmtId="3" fontId="185" fillId="0" borderId="0" xfId="1029" applyNumberFormat="1" applyFont="1" applyAlignment="1">
      <alignment horizontal="center" vertical="center" wrapText="1"/>
    </xf>
    <xf numFmtId="1" fontId="186" fillId="0" borderId="0" xfId="1029" applyNumberFormat="1" applyFont="1" applyAlignment="1">
      <alignment vertical="center"/>
    </xf>
    <xf numFmtId="1" fontId="186" fillId="0" borderId="0" xfId="1029" applyNumberFormat="1" applyFont="1" applyAlignment="1">
      <alignment horizontal="justify" vertical="center" wrapText="1"/>
    </xf>
    <xf numFmtId="1" fontId="14" fillId="0" borderId="0" xfId="1029" applyNumberFormat="1" applyFont="1" applyAlignment="1">
      <alignment horizontal="center" vertical="center" wrapText="1"/>
    </xf>
    <xf numFmtId="1" fontId="14" fillId="0" borderId="0" xfId="1029" applyNumberFormat="1" applyFont="1" applyAlignment="1">
      <alignment vertical="center"/>
    </xf>
    <xf numFmtId="3" fontId="14" fillId="0" borderId="0" xfId="1033" applyNumberFormat="1" applyFont="1" applyFill="1" applyAlignment="1">
      <alignment horizontal="right" vertical="center"/>
    </xf>
    <xf numFmtId="173" fontId="14" fillId="0" borderId="0" xfId="1033" applyNumberFormat="1" applyFont="1" applyFill="1" applyAlignment="1">
      <alignment horizontal="right" vertical="center"/>
    </xf>
    <xf numFmtId="1" fontId="3" fillId="0" borderId="0" xfId="1029" applyNumberFormat="1" applyFont="1" applyAlignment="1">
      <alignment vertical="center"/>
    </xf>
    <xf numFmtId="1" fontId="3" fillId="0" borderId="0" xfId="1029" applyNumberFormat="1" applyFont="1" applyAlignment="1">
      <alignment horizontal="justify" vertical="center" wrapText="1"/>
    </xf>
    <xf numFmtId="1" fontId="3" fillId="0" borderId="0" xfId="1029" applyNumberFormat="1" applyFont="1" applyAlignment="1">
      <alignment horizontal="center" vertical="center" wrapText="1"/>
    </xf>
    <xf numFmtId="3" fontId="3" fillId="0" borderId="0" xfId="1033" applyNumberFormat="1" applyFont="1" applyFill="1" applyBorder="1" applyAlignment="1">
      <alignment horizontal="right" vertical="center"/>
    </xf>
    <xf numFmtId="173" fontId="3" fillId="0" borderId="0" xfId="1033" applyNumberFormat="1" applyFont="1" applyFill="1" applyBorder="1" applyAlignment="1">
      <alignment horizontal="right" vertical="center"/>
    </xf>
    <xf numFmtId="3" fontId="14" fillId="0" borderId="0" xfId="1029" applyNumberFormat="1" applyFont="1" applyAlignment="1">
      <alignment horizontal="center" vertical="center" wrapText="1"/>
    </xf>
    <xf numFmtId="0" fontId="14" fillId="0" borderId="14" xfId="1040" applyFont="1" applyBorder="1" applyAlignment="1">
      <alignment horizontal="center" vertical="center" wrapText="1"/>
    </xf>
    <xf numFmtId="3" fontId="14" fillId="0" borderId="14" xfId="1040" applyNumberFormat="1" applyFont="1" applyBorder="1" applyAlignment="1">
      <alignment horizontal="center" vertical="center" wrapText="1"/>
    </xf>
    <xf numFmtId="0" fontId="14" fillId="0" borderId="0" xfId="1030" applyFont="1" applyAlignment="1">
      <alignment vertical="center" wrapText="1"/>
    </xf>
    <xf numFmtId="1" fontId="3" fillId="0" borderId="0" xfId="1031" applyNumberFormat="1" applyFont="1" applyAlignment="1">
      <alignment vertical="center"/>
    </xf>
    <xf numFmtId="1" fontId="14" fillId="0" borderId="14" xfId="1029" applyNumberFormat="1" applyFont="1" applyBorder="1" applyAlignment="1">
      <alignment horizontal="center" vertical="center" wrapText="1"/>
    </xf>
    <xf numFmtId="1" fontId="14" fillId="0" borderId="0" xfId="1031" applyNumberFormat="1" applyFont="1" applyAlignment="1">
      <alignment vertical="center"/>
    </xf>
    <xf numFmtId="173" fontId="14" fillId="0" borderId="14" xfId="1033" applyNumberFormat="1" applyFont="1" applyFill="1" applyBorder="1" applyAlignment="1">
      <alignment horizontal="right" vertical="center"/>
    </xf>
    <xf numFmtId="0" fontId="3" fillId="0" borderId="14" xfId="1040" applyFont="1" applyBorder="1" applyAlignment="1">
      <alignment horizontal="center" vertical="center" wrapText="1"/>
    </xf>
    <xf numFmtId="173" fontId="3" fillId="0" borderId="14" xfId="1033" applyNumberFormat="1" applyFont="1" applyFill="1" applyBorder="1" applyAlignment="1">
      <alignment horizontal="right" vertical="center"/>
    </xf>
    <xf numFmtId="173" fontId="14" fillId="0" borderId="14" xfId="1034" quotePrefix="1" applyNumberFormat="1" applyFont="1" applyFill="1" applyBorder="1" applyAlignment="1">
      <alignment horizontal="right" vertical="center"/>
    </xf>
    <xf numFmtId="173" fontId="3" fillId="0" borderId="14" xfId="1050" applyNumberFormat="1" applyFont="1" applyFill="1" applyBorder="1" applyAlignment="1">
      <alignment horizontal="right" vertical="center"/>
    </xf>
    <xf numFmtId="3" fontId="14" fillId="0" borderId="14" xfId="1040" applyNumberFormat="1" applyFont="1" applyBorder="1" applyAlignment="1">
      <alignment vertical="center" wrapText="1"/>
    </xf>
    <xf numFmtId="173" fontId="14" fillId="0" borderId="14" xfId="1033" applyNumberFormat="1" applyFont="1" applyFill="1" applyBorder="1" applyAlignment="1">
      <alignment vertical="center"/>
    </xf>
    <xf numFmtId="173" fontId="3" fillId="0" borderId="14" xfId="1033" applyNumberFormat="1" applyFont="1" applyFill="1" applyBorder="1" applyAlignment="1">
      <alignment vertical="center"/>
    </xf>
    <xf numFmtId="173" fontId="14" fillId="0" borderId="14" xfId="1034" quotePrefix="1" applyNumberFormat="1" applyFont="1" applyFill="1" applyBorder="1" applyAlignment="1">
      <alignment vertical="center"/>
    </xf>
    <xf numFmtId="0" fontId="187" fillId="0" borderId="14" xfId="1040" applyFont="1" applyBorder="1" applyAlignment="1">
      <alignment horizontal="center" vertical="center" wrapText="1"/>
    </xf>
    <xf numFmtId="3" fontId="187" fillId="0" borderId="14" xfId="1040" applyNumberFormat="1" applyFont="1" applyBorder="1" applyAlignment="1">
      <alignment vertical="center" wrapText="1"/>
    </xf>
    <xf numFmtId="0" fontId="187" fillId="0" borderId="0" xfId="1030" applyFont="1" applyAlignment="1">
      <alignment vertical="center" wrapText="1"/>
    </xf>
    <xf numFmtId="1" fontId="187" fillId="0" borderId="0" xfId="1031" applyNumberFormat="1" applyFont="1" applyAlignment="1">
      <alignment vertical="center"/>
    </xf>
    <xf numFmtId="3" fontId="3" fillId="0" borderId="14" xfId="1040" applyNumberFormat="1" applyFont="1" applyBorder="1" applyAlignment="1">
      <alignment vertical="center" wrapText="1"/>
    </xf>
    <xf numFmtId="173" fontId="3" fillId="0" borderId="14" xfId="1034" quotePrefix="1" applyNumberFormat="1" applyFont="1" applyFill="1" applyBorder="1" applyAlignment="1">
      <alignment vertical="center"/>
    </xf>
    <xf numFmtId="0" fontId="3" fillId="0" borderId="0" xfId="1030" applyFont="1" applyAlignment="1">
      <alignment vertical="center" wrapText="1"/>
    </xf>
    <xf numFmtId="3" fontId="3" fillId="0" borderId="14" xfId="1040" applyNumberFormat="1" applyFont="1" applyBorder="1" applyAlignment="1">
      <alignment horizontal="center" vertical="center" wrapText="1"/>
    </xf>
    <xf numFmtId="173" fontId="3" fillId="0" borderId="14" xfId="1034" quotePrefix="1" applyNumberFormat="1" applyFont="1" applyFill="1" applyBorder="1" applyAlignment="1">
      <alignment horizontal="right" vertical="center"/>
    </xf>
    <xf numFmtId="173" fontId="14" fillId="0" borderId="14" xfId="1050" applyNumberFormat="1" applyFont="1" applyFill="1" applyBorder="1" applyAlignment="1">
      <alignment horizontal="right" vertical="center"/>
    </xf>
    <xf numFmtId="173" fontId="14" fillId="0" borderId="14" xfId="1034" applyNumberFormat="1" applyFont="1" applyFill="1" applyBorder="1" applyAlignment="1">
      <alignment vertical="center"/>
    </xf>
    <xf numFmtId="173" fontId="14" fillId="0" borderId="14" xfId="1038" applyNumberFormat="1" applyFont="1" applyFill="1" applyBorder="1" applyAlignment="1">
      <alignment horizontal="right" vertical="center"/>
    </xf>
    <xf numFmtId="173" fontId="3" fillId="0" borderId="14" xfId="1038" applyNumberFormat="1" applyFont="1" applyFill="1" applyBorder="1" applyAlignment="1">
      <alignment vertical="center"/>
    </xf>
    <xf numFmtId="173" fontId="14" fillId="0" borderId="14" xfId="1038" applyNumberFormat="1" applyFont="1" applyFill="1" applyBorder="1" applyAlignment="1">
      <alignment vertical="center"/>
    </xf>
    <xf numFmtId="173" fontId="14" fillId="0" borderId="14" xfId="1050" applyNumberFormat="1" applyFont="1" applyFill="1" applyBorder="1" applyAlignment="1">
      <alignment vertical="center"/>
    </xf>
    <xf numFmtId="3" fontId="14" fillId="0" borderId="14" xfId="1040" applyNumberFormat="1" applyFont="1" applyBorder="1" applyAlignment="1">
      <alignment horizontal="right" vertical="center" wrapText="1"/>
    </xf>
    <xf numFmtId="173" fontId="3" fillId="0" borderId="14" xfId="1038" applyNumberFormat="1" applyFont="1" applyFill="1" applyBorder="1" applyAlignment="1">
      <alignment horizontal="right" vertical="center"/>
    </xf>
    <xf numFmtId="3" fontId="3" fillId="0" borderId="14" xfId="1040" applyNumberFormat="1" applyFont="1" applyBorder="1" applyAlignment="1">
      <alignment horizontal="right" vertical="center" wrapText="1"/>
    </xf>
    <xf numFmtId="1" fontId="14" fillId="0" borderId="14" xfId="1029" applyNumberFormat="1" applyFont="1" applyBorder="1" applyAlignment="1">
      <alignment horizontal="justify" vertical="center" wrapText="1"/>
    </xf>
    <xf numFmtId="3" fontId="14" fillId="0" borderId="14" xfId="1033" applyNumberFormat="1" applyFont="1" applyFill="1" applyBorder="1" applyAlignment="1">
      <alignment horizontal="right" vertical="center"/>
    </xf>
    <xf numFmtId="1" fontId="3" fillId="0" borderId="14" xfId="1029" applyNumberFormat="1" applyFont="1" applyBorder="1" applyAlignment="1">
      <alignment horizontal="justify" vertical="center" wrapText="1"/>
    </xf>
    <xf numFmtId="1" fontId="3" fillId="0" borderId="14" xfId="1029" applyNumberFormat="1" applyFont="1" applyBorder="1" applyAlignment="1">
      <alignment horizontal="center" vertical="center" wrapText="1"/>
    </xf>
    <xf numFmtId="173" fontId="3" fillId="0" borderId="30" xfId="1033" applyNumberFormat="1" applyFont="1" applyFill="1" applyBorder="1" applyAlignment="1">
      <alignment horizontal="right" vertical="center"/>
    </xf>
    <xf numFmtId="3" fontId="3" fillId="0" borderId="0" xfId="1033" applyNumberFormat="1" applyFont="1" applyFill="1" applyAlignment="1">
      <alignment horizontal="right" vertical="center"/>
    </xf>
    <xf numFmtId="173" fontId="3" fillId="0" borderId="0" xfId="1033" applyNumberFormat="1" applyFont="1" applyFill="1" applyAlignment="1">
      <alignment horizontal="right" vertical="center"/>
    </xf>
    <xf numFmtId="1" fontId="3" fillId="0" borderId="31" xfId="1029" applyNumberFormat="1" applyFont="1" applyBorder="1" applyAlignment="1">
      <alignment vertical="center" wrapText="1"/>
    </xf>
    <xf numFmtId="173" fontId="3" fillId="0" borderId="31" xfId="455" applyNumberFormat="1" applyFont="1" applyFill="1" applyBorder="1" applyAlignment="1">
      <alignment vertical="center" wrapText="1"/>
    </xf>
    <xf numFmtId="173" fontId="158" fillId="0" borderId="0" xfId="0" applyNumberFormat="1" applyFont="1" applyAlignment="1">
      <alignment vertical="center"/>
    </xf>
    <xf numFmtId="0" fontId="4" fillId="0" borderId="0" xfId="1028" applyFont="1"/>
    <xf numFmtId="0" fontId="3" fillId="0" borderId="33" xfId="1028" applyFont="1" applyBorder="1"/>
    <xf numFmtId="0" fontId="168" fillId="0" borderId="1" xfId="1028" applyFont="1" applyBorder="1" applyAlignment="1">
      <alignment horizontal="center" wrapText="1"/>
    </xf>
    <xf numFmtId="0" fontId="167" fillId="0" borderId="1" xfId="1028" applyFont="1" applyBorder="1" applyAlignment="1">
      <alignment horizontal="center" wrapText="1"/>
    </xf>
    <xf numFmtId="0" fontId="162" fillId="0" borderId="1" xfId="1028" applyFont="1" applyBorder="1" applyAlignment="1">
      <alignment wrapText="1"/>
    </xf>
    <xf numFmtId="0" fontId="163" fillId="0" borderId="1" xfId="1028" applyFont="1" applyBorder="1" applyAlignment="1">
      <alignment wrapText="1"/>
    </xf>
    <xf numFmtId="173" fontId="188" fillId="0" borderId="1" xfId="455" applyNumberFormat="1" applyFont="1" applyBorder="1" applyAlignment="1">
      <alignment horizontal="center" wrapText="1"/>
    </xf>
    <xf numFmtId="0" fontId="5" fillId="0" borderId="1" xfId="1045" applyFont="1" applyBorder="1" applyAlignment="1">
      <alignment horizontal="center" vertical="center" wrapText="1"/>
    </xf>
    <xf numFmtId="3" fontId="14" fillId="0" borderId="14" xfId="1029" applyNumberFormat="1" applyFont="1" applyBorder="1" applyAlignment="1">
      <alignment horizontal="left" vertical="center" wrapText="1"/>
    </xf>
    <xf numFmtId="3" fontId="14" fillId="0" borderId="14" xfId="1029" applyNumberFormat="1" applyFont="1" applyBorder="1" applyAlignment="1">
      <alignment horizontal="center" vertical="center" wrapText="1"/>
    </xf>
    <xf numFmtId="173" fontId="14" fillId="0" borderId="14" xfId="1033" applyNumberFormat="1" applyFont="1" applyFill="1" applyBorder="1" applyAlignment="1">
      <alignment horizontal="center" vertical="center" wrapText="1"/>
    </xf>
    <xf numFmtId="173" fontId="3" fillId="0" borderId="14" xfId="1033" applyNumberFormat="1" applyFont="1" applyFill="1" applyBorder="1" applyAlignment="1">
      <alignment horizontal="center" vertical="center" wrapText="1"/>
    </xf>
    <xf numFmtId="0" fontId="4" fillId="0" borderId="1" xfId="1045" applyFont="1" applyBorder="1" applyAlignment="1">
      <alignment horizontal="center" vertical="center" wrapText="1"/>
    </xf>
    <xf numFmtId="3" fontId="5" fillId="0" borderId="1" xfId="0" applyNumberFormat="1" applyFont="1" applyBorder="1" applyAlignment="1">
      <alignment horizontal="center" vertical="center" wrapText="1"/>
    </xf>
    <xf numFmtId="0" fontId="162" fillId="0" borderId="1" xfId="0" applyFont="1" applyBorder="1" applyAlignment="1">
      <alignment horizontal="center" vertical="center" wrapText="1"/>
    </xf>
    <xf numFmtId="0" fontId="162" fillId="0" borderId="1" xfId="0" applyFont="1" applyBorder="1" applyAlignment="1">
      <alignment horizontal="center" wrapText="1"/>
    </xf>
    <xf numFmtId="0" fontId="162" fillId="0" borderId="1" xfId="0" applyFont="1" applyBorder="1" applyAlignment="1">
      <alignment wrapText="1"/>
    </xf>
    <xf numFmtId="173" fontId="5" fillId="26" borderId="1" xfId="1061" applyNumberFormat="1" applyFont="1" applyFill="1" applyBorder="1" applyAlignment="1">
      <alignment vertical="center" wrapText="1"/>
    </xf>
    <xf numFmtId="173" fontId="162" fillId="0" borderId="1" xfId="1061" applyNumberFormat="1" applyFont="1" applyBorder="1" applyAlignment="1">
      <alignment vertical="center" wrapText="1"/>
    </xf>
    <xf numFmtId="9" fontId="162" fillId="0" borderId="1" xfId="1061" applyNumberFormat="1" applyFont="1" applyBorder="1" applyAlignment="1">
      <alignment horizontal="right" vertical="center" wrapText="1"/>
    </xf>
    <xf numFmtId="173" fontId="162" fillId="0" borderId="1" xfId="1061" applyNumberFormat="1" applyFont="1" applyBorder="1" applyAlignment="1">
      <alignment horizontal="right" vertical="center" wrapText="1"/>
    </xf>
    <xf numFmtId="0" fontId="163" fillId="0" borderId="1" xfId="0" applyFont="1" applyBorder="1" applyAlignment="1">
      <alignment wrapText="1"/>
    </xf>
    <xf numFmtId="173" fontId="163" fillId="0" borderId="1" xfId="1061" applyNumberFormat="1" applyFont="1" applyBorder="1" applyAlignment="1">
      <alignment vertical="center" wrapText="1"/>
    </xf>
    <xf numFmtId="173" fontId="163" fillId="0" borderId="1" xfId="1061" applyNumberFormat="1" applyFont="1" applyBorder="1" applyAlignment="1">
      <alignment horizontal="right" vertical="center" wrapText="1"/>
    </xf>
    <xf numFmtId="9" fontId="163" fillId="0" borderId="1" xfId="1061" applyNumberFormat="1" applyFont="1" applyBorder="1" applyAlignment="1">
      <alignment horizontal="right" vertical="center" wrapText="1"/>
    </xf>
    <xf numFmtId="0" fontId="163" fillId="0" borderId="1" xfId="0" applyFont="1" applyBorder="1" applyAlignment="1">
      <alignment horizontal="center" wrapText="1"/>
    </xf>
    <xf numFmtId="0" fontId="164" fillId="0" borderId="1" xfId="0" applyFont="1" applyBorder="1" applyAlignment="1">
      <alignment vertical="center" wrapText="1"/>
    </xf>
    <xf numFmtId="173" fontId="164" fillId="0" borderId="1" xfId="1061" applyNumberFormat="1" applyFont="1" applyBorder="1" applyAlignment="1">
      <alignment vertical="center" wrapText="1"/>
    </xf>
    <xf numFmtId="173" fontId="164" fillId="0" borderId="1" xfId="1061" applyNumberFormat="1" applyFont="1" applyBorder="1" applyAlignment="1">
      <alignment horizontal="right" vertical="center" wrapText="1"/>
    </xf>
    <xf numFmtId="9" fontId="164" fillId="0" borderId="1" xfId="1061" applyNumberFormat="1" applyFont="1" applyBorder="1" applyAlignment="1">
      <alignment horizontal="right" vertical="center" wrapText="1"/>
    </xf>
    <xf numFmtId="0" fontId="4" fillId="0" borderId="1" xfId="0" applyFont="1" applyBorder="1" applyAlignment="1">
      <alignment horizontal="center" wrapText="1"/>
    </xf>
    <xf numFmtId="0" fontId="4" fillId="0" borderId="1" xfId="0" applyFont="1" applyBorder="1" applyAlignment="1">
      <alignment wrapText="1"/>
    </xf>
    <xf numFmtId="173" fontId="4" fillId="0" borderId="1" xfId="1061" applyNumberFormat="1" applyFont="1" applyBorder="1" applyAlignment="1">
      <alignment vertical="center" wrapText="1"/>
    </xf>
    <xf numFmtId="173" fontId="4" fillId="0" borderId="1" xfId="1061" applyNumberFormat="1" applyFont="1" applyBorder="1" applyAlignment="1">
      <alignment horizontal="right" vertical="center" wrapText="1"/>
    </xf>
    <xf numFmtId="9" fontId="4" fillId="0" borderId="1" xfId="1061" applyNumberFormat="1" applyFont="1" applyBorder="1" applyAlignment="1">
      <alignment horizontal="right" vertical="center" wrapText="1"/>
    </xf>
    <xf numFmtId="0" fontId="4" fillId="0" borderId="1" xfId="0" applyFont="1" applyBorder="1" applyAlignment="1">
      <alignment horizontal="center" vertical="center" wrapText="1"/>
    </xf>
    <xf numFmtId="0" fontId="163" fillId="0" borderId="1" xfId="0" applyFont="1" applyBorder="1" applyAlignment="1">
      <alignment vertical="center" wrapText="1"/>
    </xf>
    <xf numFmtId="173" fontId="162" fillId="0" borderId="1" xfId="0" applyNumberFormat="1" applyFont="1" applyBorder="1" applyAlignment="1">
      <alignment horizontal="right" vertical="center" wrapText="1"/>
    </xf>
    <xf numFmtId="173" fontId="173" fillId="0" borderId="1" xfId="1061" applyNumberFormat="1" applyFont="1" applyBorder="1" applyAlignment="1">
      <alignment vertical="center" wrapText="1"/>
    </xf>
    <xf numFmtId="9" fontId="163" fillId="0" borderId="1" xfId="1061" applyNumberFormat="1" applyFont="1" applyBorder="1" applyAlignment="1">
      <alignment horizontal="right"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73" fontId="4" fillId="0" borderId="1" xfId="1061" applyNumberFormat="1" applyFont="1" applyFill="1" applyBorder="1" applyAlignment="1">
      <alignment vertical="center" wrapText="1"/>
    </xf>
    <xf numFmtId="254" fontId="4" fillId="0" borderId="1" xfId="1061" applyNumberFormat="1" applyFont="1" applyBorder="1" applyAlignment="1">
      <alignment vertical="center" wrapText="1"/>
    </xf>
    <xf numFmtId="173" fontId="5" fillId="0" borderId="1" xfId="1061" applyNumberFormat="1" applyFont="1" applyBorder="1" applyAlignment="1">
      <alignment vertical="center" wrapText="1"/>
    </xf>
    <xf numFmtId="254" fontId="5" fillId="0" borderId="1" xfId="1061" applyNumberFormat="1" applyFont="1" applyBorder="1" applyAlignment="1">
      <alignment vertical="center" wrapText="1"/>
    </xf>
    <xf numFmtId="0" fontId="4" fillId="0" borderId="1" xfId="0" applyFont="1" applyBorder="1" applyAlignment="1">
      <alignment vertical="center" wrapText="1"/>
    </xf>
    <xf numFmtId="173" fontId="5" fillId="0" borderId="1" xfId="1061" applyNumberFormat="1" applyFont="1" applyFill="1" applyBorder="1" applyAlignment="1">
      <alignment vertical="center" wrapText="1"/>
    </xf>
    <xf numFmtId="0" fontId="156" fillId="0" borderId="1" xfId="0" applyFont="1" applyBorder="1" applyAlignment="1">
      <alignment horizontal="center" vertical="center" wrapText="1"/>
    </xf>
    <xf numFmtId="0" fontId="156" fillId="0" borderId="1" xfId="0" applyFont="1" applyBorder="1" applyAlignment="1">
      <alignment vertical="center" wrapText="1"/>
    </xf>
    <xf numFmtId="173" fontId="156" fillId="0" borderId="1" xfId="1061" applyNumberFormat="1" applyFont="1" applyBorder="1" applyAlignment="1">
      <alignment vertical="center" wrapText="1"/>
    </xf>
    <xf numFmtId="173" fontId="156" fillId="0" borderId="1" xfId="1061" applyNumberFormat="1" applyFont="1" applyFill="1" applyBorder="1" applyAlignment="1">
      <alignment vertical="center" wrapText="1"/>
    </xf>
    <xf numFmtId="0" fontId="5" fillId="0" borderId="1" xfId="0" applyFont="1" applyBorder="1" applyAlignment="1">
      <alignment horizontal="center" vertical="center"/>
    </xf>
    <xf numFmtId="3" fontId="5" fillId="0" borderId="1" xfId="0" applyNumberFormat="1" applyFont="1" applyBorder="1" applyAlignment="1">
      <alignment vertical="center"/>
    </xf>
    <xf numFmtId="4" fontId="5" fillId="0" borderId="1" xfId="0" applyNumberFormat="1" applyFont="1" applyBorder="1" applyAlignment="1">
      <alignment vertical="center"/>
    </xf>
    <xf numFmtId="0" fontId="5" fillId="0" borderId="1" xfId="0" applyFont="1" applyBorder="1" applyAlignment="1">
      <alignment horizontal="left" vertical="center"/>
    </xf>
    <xf numFmtId="0" fontId="176" fillId="0" borderId="1" xfId="0" applyFont="1" applyBorder="1" applyAlignment="1">
      <alignment horizontal="justify" vertical="center" wrapText="1"/>
    </xf>
    <xf numFmtId="3" fontId="176" fillId="0" borderId="1" xfId="0" applyNumberFormat="1" applyFont="1" applyBorder="1" applyAlignment="1">
      <alignment vertical="center"/>
    </xf>
    <xf numFmtId="4" fontId="176" fillId="0" borderId="1" xfId="0" applyNumberFormat="1" applyFont="1" applyBorder="1" applyAlignment="1">
      <alignment vertical="center"/>
    </xf>
    <xf numFmtId="0" fontId="5" fillId="0" borderId="1" xfId="0" applyFont="1" applyBorder="1" applyAlignment="1">
      <alignment horizontal="justify" vertical="center" wrapText="1"/>
    </xf>
    <xf numFmtId="0" fontId="4" fillId="0" borderId="1" xfId="0" applyFont="1" applyBorder="1"/>
    <xf numFmtId="3" fontId="4" fillId="0" borderId="1" xfId="0" applyNumberFormat="1" applyFont="1" applyBorder="1" applyAlignment="1">
      <alignment vertical="center"/>
    </xf>
    <xf numFmtId="4" fontId="4" fillId="0" borderId="1" xfId="0" applyNumberFormat="1" applyFont="1" applyBorder="1" applyAlignment="1">
      <alignment vertical="center"/>
    </xf>
    <xf numFmtId="0" fontId="156" fillId="0" borderId="1" xfId="0" applyFont="1" applyBorder="1" applyAlignment="1">
      <alignment horizontal="justify" vertical="center" wrapText="1"/>
    </xf>
    <xf numFmtId="3" fontId="156" fillId="0" borderId="1" xfId="0" applyNumberFormat="1" applyFont="1" applyBorder="1" applyAlignment="1">
      <alignment vertical="center"/>
    </xf>
    <xf numFmtId="3" fontId="4" fillId="26" borderId="1" xfId="0" applyNumberFormat="1" applyFont="1" applyFill="1" applyBorder="1" applyAlignment="1">
      <alignment vertical="center"/>
    </xf>
    <xf numFmtId="0" fontId="5" fillId="0" borderId="1" xfId="0" applyFont="1" applyBorder="1"/>
    <xf numFmtId="3" fontId="156" fillId="26" borderId="1" xfId="0" applyNumberFormat="1" applyFont="1" applyFill="1" applyBorder="1" applyAlignment="1">
      <alignment vertical="center"/>
    </xf>
    <xf numFmtId="4" fontId="156" fillId="0" borderId="1" xfId="0" applyNumberFormat="1" applyFont="1" applyBorder="1" applyAlignment="1">
      <alignment vertical="center"/>
    </xf>
    <xf numFmtId="3" fontId="5" fillId="26" borderId="1" xfId="0" applyNumberFormat="1" applyFont="1" applyFill="1" applyBorder="1" applyAlignment="1">
      <alignment vertical="center"/>
    </xf>
    <xf numFmtId="0" fontId="156" fillId="0" borderId="1" xfId="0" applyFont="1" applyBorder="1"/>
    <xf numFmtId="0" fontId="156" fillId="26" borderId="1" xfId="0" applyFont="1" applyFill="1" applyBorder="1"/>
    <xf numFmtId="3" fontId="176" fillId="26" borderId="1" xfId="0" applyNumberFormat="1" applyFont="1" applyFill="1" applyBorder="1" applyAlignment="1">
      <alignment vertical="center"/>
    </xf>
    <xf numFmtId="0" fontId="5" fillId="0" borderId="1" xfId="0" applyFont="1" applyBorder="1" applyAlignment="1">
      <alignment vertical="center"/>
    </xf>
    <xf numFmtId="3" fontId="4" fillId="0" borderId="1" xfId="0" applyNumberFormat="1" applyFont="1" applyBorder="1" applyAlignment="1">
      <alignment horizontal="left" vertical="center"/>
    </xf>
    <xf numFmtId="3" fontId="4" fillId="0" borderId="1" xfId="0" applyNumberFormat="1" applyFont="1" applyBorder="1" applyAlignment="1">
      <alignment horizontal="right" vertical="center"/>
    </xf>
    <xf numFmtId="0" fontId="162" fillId="0" borderId="1" xfId="0" applyFont="1" applyBorder="1" applyAlignment="1">
      <alignment vertical="center" wrapText="1"/>
    </xf>
    <xf numFmtId="173" fontId="162" fillId="0" borderId="1" xfId="0" applyNumberFormat="1" applyFont="1" applyBorder="1" applyAlignment="1">
      <alignment horizontal="center" wrapText="1"/>
    </xf>
    <xf numFmtId="173" fontId="162" fillId="0" borderId="1" xfId="1061" applyNumberFormat="1" applyFont="1" applyBorder="1" applyAlignment="1">
      <alignment horizontal="center" wrapText="1"/>
    </xf>
    <xf numFmtId="173" fontId="163" fillId="0" borderId="1" xfId="1061" applyNumberFormat="1" applyFont="1" applyBorder="1" applyAlignment="1">
      <alignment horizontal="center" wrapText="1"/>
    </xf>
    <xf numFmtId="0" fontId="164" fillId="0" borderId="1" xfId="0" applyFont="1" applyBorder="1" applyAlignment="1">
      <alignment horizontal="center" vertical="center" wrapText="1"/>
    </xf>
    <xf numFmtId="173" fontId="164" fillId="0" borderId="1" xfId="1061" applyNumberFormat="1" applyFont="1" applyBorder="1" applyAlignment="1">
      <alignment horizontal="center" wrapText="1"/>
    </xf>
    <xf numFmtId="258" fontId="4" fillId="0" borderId="1" xfId="0" applyNumberFormat="1" applyFont="1" applyBorder="1" applyAlignment="1">
      <alignment vertical="center" wrapText="1"/>
    </xf>
    <xf numFmtId="173" fontId="4" fillId="0" borderId="1" xfId="0" applyNumberFormat="1" applyFont="1" applyBorder="1" applyAlignment="1">
      <alignment vertical="center" wrapText="1"/>
    </xf>
    <xf numFmtId="173" fontId="162" fillId="0" borderId="1" xfId="1061" applyNumberFormat="1" applyFont="1" applyBorder="1" applyAlignment="1">
      <alignment horizontal="center" vertical="center" wrapText="1"/>
    </xf>
    <xf numFmtId="173" fontId="5" fillId="0" borderId="1" xfId="1061" applyNumberFormat="1" applyFont="1" applyBorder="1" applyAlignment="1">
      <alignment horizontal="center" vertical="center" wrapText="1"/>
    </xf>
    <xf numFmtId="173" fontId="5" fillId="0" borderId="1" xfId="1061" applyNumberFormat="1" applyFont="1" applyBorder="1" applyAlignment="1">
      <alignment horizontal="center" wrapText="1"/>
    </xf>
    <xf numFmtId="173" fontId="183" fillId="0" borderId="1" xfId="1061" applyNumberFormat="1" applyFont="1" applyBorder="1" applyAlignment="1">
      <alignment vertical="center"/>
    </xf>
    <xf numFmtId="4" fontId="4" fillId="0" borderId="1" xfId="0" applyNumberFormat="1" applyFont="1" applyBorder="1" applyAlignment="1">
      <alignment vertical="center" wrapText="1"/>
    </xf>
    <xf numFmtId="173" fontId="189" fillId="0" borderId="1" xfId="1061" applyNumberFormat="1" applyFont="1" applyBorder="1" applyAlignment="1">
      <alignment vertical="center"/>
    </xf>
    <xf numFmtId="0" fontId="182" fillId="0" borderId="1" xfId="0" applyFont="1" applyBorder="1" applyAlignment="1">
      <alignment horizontal="center" vertical="center" wrapText="1"/>
    </xf>
    <xf numFmtId="4" fontId="156" fillId="0" borderId="1" xfId="0" applyNumberFormat="1" applyFont="1" applyBorder="1" applyAlignment="1">
      <alignment vertical="center" wrapText="1"/>
    </xf>
    <xf numFmtId="173" fontId="184" fillId="0" borderId="1" xfId="1061" applyNumberFormat="1" applyFont="1" applyBorder="1" applyAlignment="1">
      <alignment vertical="center"/>
    </xf>
    <xf numFmtId="0" fontId="189" fillId="0" borderId="1" xfId="0" applyFont="1" applyBorder="1" applyAlignment="1">
      <alignment horizontal="justify" vertical="center" wrapText="1"/>
    </xf>
    <xf numFmtId="0" fontId="4" fillId="0" borderId="1" xfId="1058" applyFont="1" applyBorder="1" applyAlignment="1">
      <alignment horizontal="justify" vertical="center" wrapText="1"/>
    </xf>
    <xf numFmtId="0" fontId="4" fillId="0" borderId="1" xfId="1058" applyFont="1" applyBorder="1" applyAlignment="1">
      <alignment vertical="center" wrapText="1"/>
    </xf>
    <xf numFmtId="173" fontId="163" fillId="0" borderId="1" xfId="1061" applyNumberFormat="1" applyFont="1" applyBorder="1" applyAlignment="1">
      <alignment horizontal="center" vertical="center" wrapText="1"/>
    </xf>
    <xf numFmtId="0" fontId="5" fillId="0" borderId="1" xfId="0" applyFont="1" applyBorder="1" applyAlignment="1">
      <alignment horizontal="center" wrapText="1"/>
    </xf>
    <xf numFmtId="0" fontId="162" fillId="0" borderId="1" xfId="0" applyFont="1" applyBorder="1" applyAlignment="1">
      <alignment horizontal="justify" vertical="center" wrapText="1"/>
    </xf>
    <xf numFmtId="173" fontId="5" fillId="0" borderId="1" xfId="0" applyNumberFormat="1" applyFont="1" applyBorder="1" applyAlignment="1">
      <alignment horizontal="center" wrapText="1"/>
    </xf>
    <xf numFmtId="173" fontId="4" fillId="0" borderId="1" xfId="1061" applyNumberFormat="1" applyFont="1" applyFill="1" applyBorder="1" applyAlignment="1">
      <alignment horizontal="center" vertical="center" wrapText="1"/>
    </xf>
    <xf numFmtId="173" fontId="4" fillId="0" borderId="1" xfId="1061" applyNumberFormat="1" applyFont="1" applyFill="1" applyBorder="1" applyAlignment="1">
      <alignment horizontal="justify" vertical="center" wrapText="1"/>
    </xf>
    <xf numFmtId="173" fontId="4" fillId="0" borderId="1" xfId="1061" applyNumberFormat="1" applyFont="1" applyBorder="1" applyAlignment="1">
      <alignment horizontal="center" vertical="center" wrapText="1"/>
    </xf>
    <xf numFmtId="173" fontId="5" fillId="0" borderId="1" xfId="1061" applyNumberFormat="1" applyFont="1" applyFill="1" applyBorder="1" applyAlignment="1">
      <alignment horizontal="center" vertical="center" wrapText="1"/>
    </xf>
    <xf numFmtId="173" fontId="5" fillId="0" borderId="1" xfId="1061" applyNumberFormat="1" applyFont="1" applyFill="1" applyBorder="1" applyAlignment="1">
      <alignment horizontal="justify" vertical="center" wrapText="1"/>
    </xf>
    <xf numFmtId="173" fontId="176" fillId="0" borderId="1" xfId="1061" applyNumberFormat="1" applyFont="1" applyFill="1" applyBorder="1" applyAlignment="1">
      <alignment vertical="center" wrapText="1"/>
    </xf>
    <xf numFmtId="173" fontId="176" fillId="0" borderId="1" xfId="1061" applyNumberFormat="1" applyFont="1" applyBorder="1" applyAlignment="1">
      <alignment horizontal="justify" vertical="center" wrapText="1"/>
    </xf>
    <xf numFmtId="173" fontId="182" fillId="0" borderId="1" xfId="1061" applyNumberFormat="1" applyFont="1" applyBorder="1" applyAlignment="1">
      <alignment horizontal="center" vertical="center" wrapText="1"/>
    </xf>
    <xf numFmtId="173" fontId="176" fillId="0" borderId="1" xfId="1061" applyNumberFormat="1" applyFont="1" applyBorder="1" applyAlignment="1">
      <alignment horizontal="center" vertical="center" wrapText="1"/>
    </xf>
    <xf numFmtId="173" fontId="182" fillId="0" borderId="1" xfId="1061" applyNumberFormat="1" applyFont="1" applyBorder="1" applyAlignment="1">
      <alignment horizontal="center" wrapText="1"/>
    </xf>
    <xf numFmtId="0" fontId="182" fillId="0" borderId="1" xfId="0" applyFont="1" applyBorder="1" applyAlignment="1">
      <alignment horizontal="center" wrapText="1"/>
    </xf>
    <xf numFmtId="173" fontId="4" fillId="0" borderId="1" xfId="1061" applyNumberFormat="1" applyFont="1" applyBorder="1" applyAlignment="1">
      <alignment horizontal="justify"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justify" vertical="center" wrapText="1"/>
    </xf>
    <xf numFmtId="0" fontId="163" fillId="0" borderId="1" xfId="0" applyFont="1" applyBorder="1" applyAlignment="1">
      <alignment horizontal="justify" vertical="center" wrapText="1"/>
    </xf>
    <xf numFmtId="173" fontId="4" fillId="0" borderId="1" xfId="1061" applyNumberFormat="1" applyFont="1" applyFill="1" applyBorder="1" applyAlignment="1">
      <alignment horizontal="right" vertical="center" wrapText="1"/>
    </xf>
    <xf numFmtId="173" fontId="4" fillId="0" borderId="1" xfId="1061" applyNumberFormat="1" applyFont="1" applyFill="1" applyBorder="1" applyAlignment="1">
      <alignment horizontal="left" vertical="center" wrapText="1"/>
    </xf>
    <xf numFmtId="173" fontId="176" fillId="0" borderId="1" xfId="1061" applyNumberFormat="1" applyFont="1" applyBorder="1" applyAlignment="1">
      <alignment horizontal="left" vertical="center" wrapText="1"/>
    </xf>
    <xf numFmtId="3" fontId="176" fillId="0" borderId="1" xfId="0" applyNumberFormat="1" applyFont="1" applyBorder="1" applyAlignment="1">
      <alignment horizontal="center" vertical="center" wrapText="1"/>
    </xf>
    <xf numFmtId="173" fontId="176" fillId="0" borderId="1" xfId="1061" applyNumberFormat="1" applyFont="1" applyBorder="1" applyAlignment="1">
      <alignment vertical="center" wrapText="1"/>
    </xf>
    <xf numFmtId="0" fontId="4" fillId="0" borderId="1" xfId="0" applyFont="1" applyBorder="1" applyAlignment="1">
      <alignment vertical="center"/>
    </xf>
    <xf numFmtId="9" fontId="4" fillId="0" borderId="1" xfId="0" applyNumberFormat="1" applyFont="1" applyBorder="1" applyAlignment="1">
      <alignment horizontal="center" vertical="center"/>
    </xf>
    <xf numFmtId="0" fontId="172" fillId="0" borderId="1" xfId="0" applyFont="1" applyBorder="1" applyAlignment="1">
      <alignment horizontal="center" vertical="center" wrapText="1"/>
    </xf>
    <xf numFmtId="3" fontId="5" fillId="0" borderId="1" xfId="0" applyNumberFormat="1" applyFont="1" applyBorder="1"/>
    <xf numFmtId="3" fontId="4" fillId="0" borderId="1" xfId="0" applyNumberFormat="1" applyFont="1" applyBorder="1"/>
    <xf numFmtId="0" fontId="4" fillId="0" borderId="1" xfId="1045" applyFont="1" applyBorder="1" applyAlignment="1">
      <alignment vertical="center" wrapText="1"/>
    </xf>
    <xf numFmtId="173" fontId="169" fillId="0" borderId="1" xfId="455" applyNumberFormat="1" applyFont="1" applyBorder="1" applyAlignment="1">
      <alignment horizontal="center" vertical="center" wrapText="1"/>
    </xf>
    <xf numFmtId="173" fontId="14" fillId="0" borderId="14" xfId="1050" applyNumberFormat="1" applyFont="1" applyFill="1" applyBorder="1" applyAlignment="1">
      <alignment horizontal="justify" vertical="center" wrapText="1"/>
    </xf>
    <xf numFmtId="3" fontId="171" fillId="0" borderId="14" xfId="1040" applyNumberFormat="1" applyFont="1" applyBorder="1" applyAlignment="1">
      <alignment vertical="center" wrapText="1"/>
    </xf>
    <xf numFmtId="3" fontId="187" fillId="0" borderId="14" xfId="1040" applyNumberFormat="1" applyFont="1" applyBorder="1" applyAlignment="1">
      <alignment horizontal="right" vertical="center" wrapText="1"/>
    </xf>
    <xf numFmtId="173" fontId="3" fillId="0" borderId="14" xfId="1050" applyNumberFormat="1" applyFont="1" applyFill="1" applyBorder="1" applyAlignment="1">
      <alignment vertical="center"/>
    </xf>
    <xf numFmtId="3" fontId="0" fillId="0" borderId="0" xfId="0" applyNumberFormat="1"/>
    <xf numFmtId="0" fontId="186" fillId="0" borderId="0" xfId="1030" applyFont="1" applyAlignment="1">
      <alignment vertical="center" wrapText="1"/>
    </xf>
    <xf numFmtId="1" fontId="186" fillId="0" borderId="0" xfId="1031" applyNumberFormat="1" applyFont="1" applyAlignment="1">
      <alignment vertical="center"/>
    </xf>
    <xf numFmtId="0" fontId="0" fillId="0" borderId="0" xfId="0" applyAlignment="1">
      <alignment horizontal="left"/>
    </xf>
    <xf numFmtId="3" fontId="0" fillId="26" borderId="0" xfId="0" applyNumberFormat="1" applyFill="1"/>
    <xf numFmtId="1" fontId="186" fillId="26" borderId="0" xfId="1029" applyNumberFormat="1" applyFont="1" applyFill="1" applyAlignment="1">
      <alignment vertical="center"/>
    </xf>
    <xf numFmtId="3" fontId="185" fillId="26" borderId="0" xfId="1029" applyNumberFormat="1" applyFont="1" applyFill="1" applyAlignment="1">
      <alignment horizontal="center" vertical="center" wrapText="1"/>
    </xf>
    <xf numFmtId="3" fontId="14" fillId="26" borderId="14" xfId="1040" applyNumberFormat="1" applyFont="1" applyFill="1" applyBorder="1" applyAlignment="1">
      <alignment horizontal="right" vertical="center" wrapText="1"/>
    </xf>
    <xf numFmtId="0" fontId="14" fillId="26" borderId="0" xfId="1030" applyFont="1" applyFill="1" applyAlignment="1">
      <alignment vertical="center" wrapText="1"/>
    </xf>
    <xf numFmtId="1" fontId="14" fillId="26" borderId="0" xfId="1031" applyNumberFormat="1" applyFont="1" applyFill="1" applyAlignment="1">
      <alignment vertical="center"/>
    </xf>
    <xf numFmtId="3" fontId="14" fillId="0" borderId="13" xfId="1029" applyNumberFormat="1" applyFont="1" applyBorder="1" applyAlignment="1">
      <alignment horizontal="center" vertical="center" wrapText="1"/>
    </xf>
    <xf numFmtId="173" fontId="14" fillId="0" borderId="13" xfId="1033" applyNumberFormat="1" applyFont="1" applyFill="1" applyBorder="1" applyAlignment="1">
      <alignment horizontal="center" vertical="center" wrapText="1"/>
    </xf>
    <xf numFmtId="3" fontId="3" fillId="0" borderId="14" xfId="1035" applyNumberFormat="1" applyFont="1" applyBorder="1" applyAlignment="1">
      <alignment horizontal="justify" vertical="center" wrapText="1"/>
    </xf>
    <xf numFmtId="0" fontId="14" fillId="0" borderId="14" xfId="0" applyFont="1" applyBorder="1" applyAlignment="1">
      <alignment horizontal="justify" vertical="center" wrapText="1"/>
    </xf>
    <xf numFmtId="0" fontId="14" fillId="0" borderId="14" xfId="0" applyFont="1" applyBorder="1" applyAlignment="1">
      <alignment horizontal="center" vertical="center" wrapText="1"/>
    </xf>
    <xf numFmtId="173" fontId="14" fillId="0" borderId="14" xfId="455" applyNumberFormat="1" applyFont="1" applyFill="1" applyBorder="1" applyAlignment="1">
      <alignment horizontal="right" vertical="center"/>
    </xf>
    <xf numFmtId="0" fontId="3" fillId="0" borderId="14" xfId="0" applyFont="1" applyBorder="1" applyAlignment="1">
      <alignment horizontal="justify" vertical="center" wrapText="1"/>
    </xf>
    <xf numFmtId="0" fontId="3" fillId="0" borderId="14" xfId="0" applyFont="1" applyBorder="1" applyAlignment="1">
      <alignment horizontal="center" vertical="center" wrapText="1"/>
    </xf>
    <xf numFmtId="0" fontId="14" fillId="0" borderId="14" xfId="1062" applyFont="1" applyBorder="1" applyAlignment="1">
      <alignment horizontal="justify" vertical="center" wrapText="1"/>
    </xf>
    <xf numFmtId="259" fontId="14" fillId="0" borderId="14" xfId="0" applyNumberFormat="1" applyFont="1" applyBorder="1" applyAlignment="1">
      <alignment horizontal="justify" vertical="center" wrapText="1"/>
    </xf>
    <xf numFmtId="3" fontId="14" fillId="0" borderId="14" xfId="1035" applyNumberFormat="1" applyFont="1" applyBorder="1" applyAlignment="1">
      <alignment horizontal="center" vertical="center" wrapText="1"/>
    </xf>
    <xf numFmtId="3" fontId="14" fillId="0" borderId="14" xfId="1035" applyNumberFormat="1" applyFont="1" applyBorder="1" applyAlignment="1">
      <alignment horizontal="justify" vertical="center" wrapText="1"/>
    </xf>
    <xf numFmtId="49" fontId="3" fillId="0" borderId="14" xfId="1060" applyNumberFormat="1" applyFont="1" applyBorder="1" applyAlignment="1">
      <alignment horizontal="justify" vertical="center" wrapText="1"/>
    </xf>
    <xf numFmtId="3" fontId="14" fillId="0" borderId="14" xfId="1029" applyNumberFormat="1" applyFont="1" applyBorder="1" applyAlignment="1">
      <alignment horizontal="justify" vertical="center" wrapText="1"/>
    </xf>
    <xf numFmtId="0" fontId="3" fillId="0" borderId="14" xfId="1062" applyFont="1" applyBorder="1" applyAlignment="1">
      <alignment horizontal="justify" vertical="center" wrapText="1"/>
    </xf>
    <xf numFmtId="3" fontId="3" fillId="0" borderId="14" xfId="1035" applyNumberFormat="1" applyFont="1" applyBorder="1" applyAlignment="1">
      <alignment horizontal="center" vertical="center" wrapText="1"/>
    </xf>
    <xf numFmtId="173" fontId="14" fillId="0" borderId="14" xfId="455" applyNumberFormat="1" applyFont="1" applyFill="1" applyBorder="1" applyAlignment="1">
      <alignment horizontal="justify" vertical="center" wrapText="1"/>
    </xf>
    <xf numFmtId="0" fontId="14" fillId="0" borderId="14" xfId="0" applyFont="1" applyBorder="1" applyAlignment="1">
      <alignment horizontal="justify"/>
    </xf>
    <xf numFmtId="0" fontId="3" fillId="0" borderId="14" xfId="0" applyFont="1" applyBorder="1" applyAlignment="1">
      <alignment horizontal="justify" vertical="center"/>
    </xf>
    <xf numFmtId="173" fontId="3" fillId="0" borderId="14" xfId="455" applyNumberFormat="1" applyFont="1" applyFill="1" applyBorder="1" applyAlignment="1">
      <alignment horizontal="justify" vertical="center" wrapText="1"/>
    </xf>
    <xf numFmtId="0" fontId="14" fillId="0" borderId="14" xfId="0" applyFont="1" applyBorder="1" applyAlignment="1">
      <alignment horizontal="left" vertical="center" wrapText="1"/>
    </xf>
    <xf numFmtId="0" fontId="172" fillId="0" borderId="14" xfId="0" applyFont="1" applyBorder="1" applyAlignment="1">
      <alignment horizontal="center" vertical="center" wrapText="1"/>
    </xf>
    <xf numFmtId="173" fontId="14" fillId="0" borderId="14" xfId="0" applyNumberFormat="1" applyFont="1" applyBorder="1" applyAlignment="1">
      <alignment horizontal="center" vertical="center" wrapText="1"/>
    </xf>
    <xf numFmtId="259" fontId="3" fillId="0" borderId="14" xfId="0" applyNumberFormat="1" applyFont="1" applyBorder="1" applyAlignment="1">
      <alignment horizontal="justify" vertical="center" wrapText="1"/>
    </xf>
    <xf numFmtId="255" fontId="3" fillId="0" borderId="14" xfId="0" applyNumberFormat="1" applyFont="1" applyBorder="1" applyAlignment="1">
      <alignment horizontal="justify" vertical="center" wrapText="1"/>
    </xf>
    <xf numFmtId="3" fontId="14" fillId="26" borderId="14" xfId="1035" applyNumberFormat="1" applyFont="1" applyFill="1" applyBorder="1" applyAlignment="1">
      <alignment horizontal="justify" vertical="center" wrapText="1"/>
    </xf>
    <xf numFmtId="0" fontId="3" fillId="26" borderId="14" xfId="0" applyFont="1" applyFill="1" applyBorder="1" applyAlignment="1">
      <alignment horizontal="center" vertical="center" wrapText="1"/>
    </xf>
    <xf numFmtId="49" fontId="14" fillId="0" borderId="14" xfId="1060" applyNumberFormat="1" applyFont="1" applyBorder="1" applyAlignment="1">
      <alignment horizontal="justify" vertical="center" wrapText="1"/>
    </xf>
    <xf numFmtId="173" fontId="3" fillId="0" borderId="14" xfId="455" applyNumberFormat="1" applyFont="1" applyFill="1" applyBorder="1" applyAlignment="1">
      <alignment horizontal="center" vertical="center" wrapText="1"/>
    </xf>
    <xf numFmtId="0" fontId="3" fillId="0" borderId="14" xfId="1062" applyFont="1" applyBorder="1" applyAlignment="1">
      <alignment horizontal="center" vertical="center" wrapText="1"/>
    </xf>
    <xf numFmtId="0" fontId="3" fillId="0" borderId="14" xfId="0" quotePrefix="1" applyFont="1" applyBorder="1" applyAlignment="1">
      <alignment horizontal="justify" vertical="center" wrapText="1"/>
    </xf>
    <xf numFmtId="0" fontId="3" fillId="0" borderId="14" xfId="0" applyFont="1" applyBorder="1" applyAlignment="1">
      <alignment horizontal="left" vertical="center" wrapText="1"/>
    </xf>
    <xf numFmtId="3" fontId="3" fillId="0" borderId="14" xfId="1063" applyNumberFormat="1" applyFont="1" applyBorder="1" applyAlignment="1">
      <alignment horizontal="justify" vertical="center" wrapText="1"/>
    </xf>
    <xf numFmtId="14" fontId="3" fillId="0" borderId="14" xfId="0" quotePrefix="1" applyNumberFormat="1" applyFont="1" applyBorder="1" applyAlignment="1">
      <alignment horizontal="center" vertical="center" wrapText="1"/>
    </xf>
    <xf numFmtId="0" fontId="3" fillId="0" borderId="14" xfId="0" applyFont="1" applyBorder="1" applyAlignment="1">
      <alignment vertical="center" wrapText="1"/>
    </xf>
    <xf numFmtId="0" fontId="3" fillId="0" borderId="14" xfId="1044" applyFont="1" applyBorder="1" applyAlignment="1">
      <alignment horizontal="center" vertical="center" wrapText="1"/>
    </xf>
    <xf numFmtId="3" fontId="3" fillId="0" borderId="14" xfId="1062" applyNumberFormat="1" applyFont="1" applyBorder="1" applyAlignment="1">
      <alignment horizontal="justify" vertical="center" wrapText="1"/>
    </xf>
    <xf numFmtId="3" fontId="3" fillId="0" borderId="14" xfId="1064" applyNumberFormat="1" applyFont="1" applyBorder="1" applyAlignment="1">
      <alignment horizontal="justify" vertical="center" wrapText="1"/>
    </xf>
    <xf numFmtId="49" fontId="3" fillId="0" borderId="14" xfId="1060" applyNumberFormat="1" applyFont="1" applyBorder="1" applyAlignment="1">
      <alignment horizontal="center" vertical="center" wrapText="1"/>
    </xf>
    <xf numFmtId="0" fontId="3" fillId="0" borderId="14" xfId="1049" applyFont="1" applyBorder="1" applyAlignment="1">
      <alignment horizontal="center" vertical="center" wrapText="1"/>
    </xf>
    <xf numFmtId="261" fontId="3" fillId="0" borderId="14" xfId="455" applyNumberFormat="1" applyFont="1" applyFill="1" applyBorder="1" applyAlignment="1">
      <alignment horizontal="left" vertical="center" wrapText="1"/>
    </xf>
    <xf numFmtId="0" fontId="3" fillId="0" borderId="14" xfId="1061" applyNumberFormat="1" applyFont="1" applyFill="1" applyBorder="1" applyAlignment="1">
      <alignment horizontal="justify" vertical="center" wrapText="1"/>
    </xf>
    <xf numFmtId="0" fontId="3" fillId="0" borderId="14" xfId="1032" applyFont="1" applyBorder="1" applyAlignment="1">
      <alignment horizontal="justify" vertical="center" wrapText="1"/>
    </xf>
    <xf numFmtId="0" fontId="3" fillId="0" borderId="14" xfId="1032" applyFont="1" applyBorder="1" applyAlignment="1">
      <alignment horizontal="center" vertical="center" wrapText="1"/>
    </xf>
    <xf numFmtId="0" fontId="14" fillId="0" borderId="14" xfId="1032" applyFont="1" applyBorder="1" applyAlignment="1">
      <alignment horizontal="justify" vertical="center" wrapText="1"/>
    </xf>
    <xf numFmtId="0" fontId="14" fillId="0" borderId="14" xfId="1032" applyFont="1" applyBorder="1" applyAlignment="1">
      <alignment horizontal="center" vertical="center" wrapText="1"/>
    </xf>
    <xf numFmtId="49" fontId="14" fillId="0" borderId="14" xfId="1060" applyNumberFormat="1" applyFont="1" applyBorder="1" applyAlignment="1">
      <alignment horizontal="center" vertical="center" wrapText="1"/>
    </xf>
    <xf numFmtId="1" fontId="3" fillId="0" borderId="14" xfId="1031" applyNumberFormat="1" applyFont="1" applyBorder="1" applyAlignment="1">
      <alignment horizontal="justify" vertical="center" wrapText="1"/>
    </xf>
    <xf numFmtId="1" fontId="14" fillId="0" borderId="14" xfId="1031" applyNumberFormat="1" applyFont="1" applyBorder="1" applyAlignment="1">
      <alignment horizontal="justify" vertical="center" wrapText="1"/>
    </xf>
    <xf numFmtId="1" fontId="14" fillId="0" borderId="14" xfId="1031" applyNumberFormat="1" applyFont="1" applyBorder="1" applyAlignment="1">
      <alignment horizontal="center" vertical="center" wrapText="1"/>
    </xf>
    <xf numFmtId="1" fontId="3" fillId="0" borderId="14" xfId="1031" applyNumberFormat="1" applyFont="1" applyBorder="1" applyAlignment="1">
      <alignment horizontal="center" vertical="center" wrapText="1"/>
    </xf>
    <xf numFmtId="1" fontId="3" fillId="0" borderId="14" xfId="1031" applyNumberFormat="1" applyFont="1" applyBorder="1" applyAlignment="1">
      <alignment vertical="center" wrapText="1"/>
    </xf>
    <xf numFmtId="173" fontId="3" fillId="0" borderId="14" xfId="1062" applyNumberFormat="1" applyFont="1" applyBorder="1" applyAlignment="1">
      <alignment horizontal="justify" vertical="center" wrapText="1"/>
    </xf>
    <xf numFmtId="3" fontId="3" fillId="0" borderId="14" xfId="0" applyNumberFormat="1" applyFont="1" applyBorder="1" applyAlignment="1">
      <alignment horizontal="justify" vertical="center" wrapText="1"/>
    </xf>
    <xf numFmtId="0" fontId="3" fillId="0" borderId="14" xfId="1053" applyFont="1" applyBorder="1" applyAlignment="1">
      <alignment horizontal="center" vertical="center" wrapText="1"/>
    </xf>
    <xf numFmtId="49" fontId="3" fillId="0" borderId="14" xfId="0" applyNumberFormat="1" applyFont="1" applyBorder="1" applyAlignment="1">
      <alignment vertical="center" wrapText="1"/>
    </xf>
    <xf numFmtId="0" fontId="14" fillId="0" borderId="14" xfId="1062" applyFont="1" applyBorder="1" applyAlignment="1">
      <alignment horizontal="center" vertical="center" wrapText="1"/>
    </xf>
    <xf numFmtId="257" fontId="3" fillId="0" borderId="14" xfId="455" applyNumberFormat="1" applyFont="1" applyFill="1" applyBorder="1" applyAlignment="1">
      <alignment horizontal="center" vertical="center" wrapText="1"/>
    </xf>
    <xf numFmtId="1" fontId="3" fillId="0" borderId="14" xfId="1031" quotePrefix="1" applyNumberFormat="1" applyFont="1" applyBorder="1" applyAlignment="1">
      <alignment horizontal="justify" vertical="center" wrapText="1"/>
    </xf>
    <xf numFmtId="173" fontId="14" fillId="0" borderId="14" xfId="455" applyNumberFormat="1" applyFont="1" applyFill="1" applyBorder="1" applyAlignment="1">
      <alignment horizontal="center" vertical="center" wrapText="1"/>
    </xf>
    <xf numFmtId="49" fontId="14" fillId="0" borderId="14" xfId="0" applyNumberFormat="1" applyFont="1" applyBorder="1" applyAlignment="1">
      <alignment horizontal="left" vertical="center" wrapText="1"/>
    </xf>
    <xf numFmtId="257" fontId="3" fillId="0" borderId="14" xfId="1051" applyNumberFormat="1" applyFont="1" applyFill="1" applyBorder="1" applyAlignment="1">
      <alignment horizontal="center" vertical="center" wrapText="1"/>
    </xf>
    <xf numFmtId="1" fontId="14" fillId="0" borderId="14" xfId="1031" applyNumberFormat="1" applyFont="1" applyBorder="1" applyAlignment="1">
      <alignment vertical="center" wrapText="1"/>
    </xf>
    <xf numFmtId="3" fontId="3" fillId="0" borderId="14" xfId="1032" applyNumberFormat="1" applyFont="1" applyBorder="1" applyAlignment="1">
      <alignment horizontal="justify" vertical="center" wrapText="1"/>
    </xf>
    <xf numFmtId="255" fontId="14" fillId="0" borderId="14" xfId="1060" applyNumberFormat="1" applyFont="1" applyBorder="1" applyAlignment="1">
      <alignment horizontal="left" vertical="center" wrapText="1"/>
    </xf>
    <xf numFmtId="3" fontId="3" fillId="0" borderId="14" xfId="1032" applyNumberFormat="1" applyFont="1" applyBorder="1" applyAlignment="1">
      <alignment horizontal="center" vertical="center" wrapText="1"/>
    </xf>
    <xf numFmtId="0" fontId="3" fillId="0" borderId="14" xfId="1037" applyFont="1" applyBorder="1" applyAlignment="1">
      <alignment horizontal="justify" vertical="center" wrapText="1"/>
    </xf>
    <xf numFmtId="3" fontId="3" fillId="0" borderId="14" xfId="1029" quotePrefix="1" applyNumberFormat="1" applyFont="1" applyBorder="1" applyAlignment="1">
      <alignment horizontal="center" vertical="center" wrapText="1"/>
    </xf>
    <xf numFmtId="0" fontId="3" fillId="0" borderId="14" xfId="1037" applyFont="1" applyBorder="1" applyAlignment="1">
      <alignment horizontal="center" vertical="center" wrapText="1"/>
    </xf>
    <xf numFmtId="3" fontId="14" fillId="0" borderId="14" xfId="1032" applyNumberFormat="1" applyFont="1" applyBorder="1" applyAlignment="1">
      <alignment horizontal="center" vertical="center" wrapText="1"/>
    </xf>
    <xf numFmtId="49" fontId="3" fillId="0" borderId="14" xfId="0" applyNumberFormat="1" applyFont="1" applyBorder="1" applyAlignment="1">
      <alignment horizontal="left" vertical="center" wrapText="1"/>
    </xf>
    <xf numFmtId="0" fontId="3" fillId="0" borderId="14" xfId="1066" applyFont="1" applyBorder="1" applyAlignment="1">
      <alignment horizontal="center" vertical="center" wrapText="1"/>
    </xf>
    <xf numFmtId="0" fontId="187" fillId="0" borderId="14" xfId="0" applyFont="1" applyBorder="1" applyAlignment="1">
      <alignment horizontal="center" vertical="center" wrapText="1"/>
    </xf>
    <xf numFmtId="0" fontId="187" fillId="0" borderId="14" xfId="0" applyFont="1" applyBorder="1" applyAlignment="1">
      <alignment horizontal="justify" vertical="center" wrapText="1"/>
    </xf>
    <xf numFmtId="49" fontId="172" fillId="0" borderId="14" xfId="1060" applyNumberFormat="1" applyFont="1" applyBorder="1" applyAlignment="1">
      <alignment horizontal="justify" vertical="center" wrapText="1"/>
    </xf>
    <xf numFmtId="49" fontId="172" fillId="0" borderId="30" xfId="1060" applyNumberFormat="1" applyFont="1" applyBorder="1" applyAlignment="1">
      <alignment horizontal="justify" vertical="center" wrapText="1"/>
    </xf>
    <xf numFmtId="0" fontId="3" fillId="0" borderId="30" xfId="1040" applyFont="1" applyBorder="1" applyAlignment="1">
      <alignment horizontal="center" vertical="center" wrapText="1"/>
    </xf>
    <xf numFmtId="3" fontId="14" fillId="0" borderId="30" xfId="1040" applyNumberFormat="1" applyFont="1" applyBorder="1" applyAlignment="1">
      <alignment vertical="center" wrapText="1"/>
    </xf>
    <xf numFmtId="173" fontId="14" fillId="0" borderId="30" xfId="1033" applyNumberFormat="1" applyFont="1" applyFill="1" applyBorder="1" applyAlignment="1">
      <alignment horizontal="right" vertical="center"/>
    </xf>
    <xf numFmtId="255" fontId="193" fillId="0" borderId="0" xfId="1029" applyNumberFormat="1" applyFont="1" applyAlignment="1">
      <alignment horizontal="center" vertical="center" wrapText="1"/>
    </xf>
    <xf numFmtId="255" fontId="194" fillId="0" borderId="13" xfId="1029" applyNumberFormat="1" applyFont="1" applyBorder="1" applyAlignment="1">
      <alignment horizontal="center" vertical="center" wrapText="1"/>
    </xf>
    <xf numFmtId="255" fontId="194" fillId="0" borderId="14" xfId="1029" applyNumberFormat="1" applyFont="1" applyBorder="1" applyAlignment="1">
      <alignment horizontal="center" vertical="center" wrapText="1"/>
    </xf>
    <xf numFmtId="255" fontId="193" fillId="0" borderId="14" xfId="1029" applyNumberFormat="1" applyFont="1" applyBorder="1" applyAlignment="1">
      <alignment horizontal="center" vertical="center" wrapText="1"/>
    </xf>
    <xf numFmtId="255" fontId="194" fillId="0" borderId="14" xfId="1040" applyNumberFormat="1" applyFont="1" applyBorder="1" applyAlignment="1">
      <alignment horizontal="center" vertical="center" wrapText="1"/>
    </xf>
    <xf numFmtId="255" fontId="194" fillId="0" borderId="14" xfId="0" applyNumberFormat="1" applyFont="1" applyBorder="1" applyAlignment="1">
      <alignment horizontal="center" vertical="center" wrapText="1"/>
    </xf>
    <xf numFmtId="255" fontId="193" fillId="0" borderId="14" xfId="0" applyNumberFormat="1" applyFont="1" applyBorder="1" applyAlignment="1">
      <alignment horizontal="center" vertical="center" wrapText="1"/>
    </xf>
    <xf numFmtId="0" fontId="194" fillId="0" borderId="14" xfId="0" applyFont="1" applyBorder="1" applyAlignment="1">
      <alignment horizontal="center" vertical="center" wrapText="1"/>
    </xf>
    <xf numFmtId="3" fontId="194" fillId="0" borderId="14" xfId="1035" applyNumberFormat="1" applyFont="1" applyBorder="1" applyAlignment="1">
      <alignment horizontal="center" vertical="center" wrapText="1"/>
    </xf>
    <xf numFmtId="255" fontId="193" fillId="0" borderId="14" xfId="1060" applyNumberFormat="1" applyFont="1" applyBorder="1" applyAlignment="1">
      <alignment horizontal="center" vertical="center" wrapText="1"/>
    </xf>
    <xf numFmtId="3" fontId="193" fillId="0" borderId="14" xfId="1035" applyNumberFormat="1" applyFont="1" applyBorder="1" applyAlignment="1">
      <alignment horizontal="center" vertical="center" wrapText="1"/>
    </xf>
    <xf numFmtId="0" fontId="193" fillId="0" borderId="14" xfId="0" applyFont="1" applyBorder="1" applyAlignment="1">
      <alignment horizontal="center" vertical="center" wrapText="1"/>
    </xf>
    <xf numFmtId="255" fontId="194" fillId="26" borderId="14" xfId="1060" applyNumberFormat="1" applyFont="1" applyFill="1" applyBorder="1" applyAlignment="1">
      <alignment horizontal="center" vertical="center" wrapText="1"/>
    </xf>
    <xf numFmtId="255" fontId="194" fillId="0" borderId="14" xfId="1060" applyNumberFormat="1" applyFont="1" applyBorder="1" applyAlignment="1">
      <alignment horizontal="center" vertical="center" wrapText="1"/>
    </xf>
    <xf numFmtId="255" fontId="193" fillId="0" borderId="14" xfId="1060" quotePrefix="1" applyNumberFormat="1" applyFont="1" applyBorder="1" applyAlignment="1">
      <alignment horizontal="center" vertical="center" wrapText="1"/>
    </xf>
    <xf numFmtId="0" fontId="193" fillId="0" borderId="14" xfId="1062" quotePrefix="1" applyFont="1" applyBorder="1" applyAlignment="1">
      <alignment horizontal="center" vertical="center" wrapText="1"/>
    </xf>
    <xf numFmtId="260" fontId="193" fillId="0" borderId="14" xfId="1060" applyNumberFormat="1" applyFont="1" applyBorder="1" applyAlignment="1">
      <alignment horizontal="center" vertical="center" wrapText="1"/>
    </xf>
    <xf numFmtId="0" fontId="194" fillId="0" borderId="14" xfId="0" applyFont="1" applyBorder="1" applyAlignment="1">
      <alignment horizontal="center" vertical="center"/>
    </xf>
    <xf numFmtId="255" fontId="193" fillId="0" borderId="14" xfId="1031" applyNumberFormat="1" applyFont="1" applyBorder="1" applyAlignment="1">
      <alignment horizontal="center" vertical="center" wrapText="1"/>
    </xf>
    <xf numFmtId="49" fontId="194" fillId="0" borderId="14" xfId="0" applyNumberFormat="1" applyFont="1" applyBorder="1" applyAlignment="1">
      <alignment horizontal="center" vertical="center" wrapText="1"/>
    </xf>
    <xf numFmtId="37" fontId="193" fillId="0" borderId="14" xfId="0" applyNumberFormat="1" applyFont="1" applyBorder="1" applyAlignment="1">
      <alignment horizontal="center" vertical="center" wrapText="1"/>
    </xf>
    <xf numFmtId="255" fontId="193" fillId="0" borderId="14" xfId="1029" quotePrefix="1" applyNumberFormat="1" applyFont="1" applyBorder="1" applyAlignment="1">
      <alignment horizontal="center" vertical="center" wrapText="1"/>
    </xf>
    <xf numFmtId="37" fontId="194" fillId="0" borderId="14" xfId="0" applyNumberFormat="1" applyFont="1" applyBorder="1" applyAlignment="1">
      <alignment horizontal="center" vertical="center" wrapText="1"/>
    </xf>
    <xf numFmtId="255" fontId="194" fillId="0" borderId="14" xfId="1031" applyNumberFormat="1" applyFont="1" applyBorder="1" applyAlignment="1">
      <alignment horizontal="center" vertical="center" wrapText="1"/>
    </xf>
    <xf numFmtId="37" fontId="193" fillId="0" borderId="14" xfId="1029" applyNumberFormat="1" applyFont="1" applyBorder="1" applyAlignment="1">
      <alignment horizontal="center" vertical="center"/>
    </xf>
    <xf numFmtId="255" fontId="194" fillId="0" borderId="14" xfId="1060" quotePrefix="1" applyNumberFormat="1" applyFont="1" applyBorder="1" applyAlignment="1">
      <alignment horizontal="center" vertical="center" wrapText="1"/>
    </xf>
    <xf numFmtId="1" fontId="193" fillId="0" borderId="14" xfId="1029" applyNumberFormat="1" applyFont="1" applyBorder="1" applyAlignment="1">
      <alignment horizontal="center" vertical="center" wrapText="1"/>
    </xf>
    <xf numFmtId="0" fontId="195" fillId="0" borderId="14" xfId="0" applyFont="1" applyBorder="1" applyAlignment="1">
      <alignment horizontal="center" vertical="center" wrapText="1"/>
    </xf>
    <xf numFmtId="255" fontId="193" fillId="0" borderId="30" xfId="106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vertical="center" wrapText="1"/>
    </xf>
    <xf numFmtId="0" fontId="159" fillId="0" borderId="0" xfId="0" applyFont="1" applyAlignment="1">
      <alignment horizontal="right"/>
    </xf>
    <xf numFmtId="0" fontId="164" fillId="0" borderId="0" xfId="0" applyFont="1" applyAlignment="1">
      <alignment horizontal="center"/>
    </xf>
    <xf numFmtId="0" fontId="160" fillId="0" borderId="0" xfId="0" applyFont="1" applyAlignment="1">
      <alignment horizontal="right"/>
    </xf>
    <xf numFmtId="0" fontId="162" fillId="0" borderId="1" xfId="0" applyFont="1" applyBorder="1" applyAlignment="1">
      <alignment horizontal="center" vertical="center" wrapText="1"/>
    </xf>
    <xf numFmtId="0" fontId="162" fillId="0" borderId="1" xfId="0" applyFont="1" applyBorder="1" applyAlignment="1">
      <alignment horizontal="center" wrapText="1"/>
    </xf>
    <xf numFmtId="0" fontId="170" fillId="0" borderId="0" xfId="0" applyFont="1" applyAlignment="1">
      <alignment horizontal="center"/>
    </xf>
    <xf numFmtId="0" fontId="7" fillId="0" borderId="0" xfId="0" applyFont="1" applyAlignment="1">
      <alignment horizontal="right" vertical="center"/>
    </xf>
    <xf numFmtId="0" fontId="13" fillId="0" borderId="0" xfId="0" applyFont="1" applyAlignment="1">
      <alignment horizontal="center" vertical="center" wrapText="1"/>
    </xf>
    <xf numFmtId="0" fontId="156" fillId="0" borderId="0" xfId="0" applyFont="1" applyAlignment="1">
      <alignment horizontal="center"/>
    </xf>
    <xf numFmtId="0" fontId="179" fillId="0" borderId="0" xfId="0" applyFont="1" applyAlignment="1">
      <alignment horizontal="right" vertical="center"/>
    </xf>
    <xf numFmtId="0" fontId="5" fillId="0" borderId="1" xfId="0" applyFont="1" applyBorder="1" applyAlignment="1">
      <alignment horizontal="center" vertical="center" wrapText="1"/>
    </xf>
    <xf numFmtId="0" fontId="5" fillId="0" borderId="0" xfId="1027" applyFont="1" applyAlignment="1">
      <alignment horizontal="center"/>
    </xf>
    <xf numFmtId="0" fontId="13" fillId="0" borderId="0" xfId="1027" applyFont="1" applyAlignment="1">
      <alignment horizontal="center" vertical="center" wrapText="1"/>
    </xf>
    <xf numFmtId="0" fontId="174" fillId="0" borderId="0" xfId="1027" applyFont="1" applyAlignment="1">
      <alignment horizontal="center"/>
    </xf>
    <xf numFmtId="0" fontId="170" fillId="0" borderId="0" xfId="0" applyFont="1" applyAlignment="1">
      <alignment horizontal="center" vertical="center" wrapText="1"/>
    </xf>
    <xf numFmtId="0" fontId="160" fillId="0" borderId="0" xfId="0" applyFont="1" applyAlignment="1">
      <alignment horizontal="right" vertical="center"/>
    </xf>
    <xf numFmtId="0" fontId="170" fillId="0" borderId="0" xfId="0" applyFont="1" applyAlignment="1">
      <alignment horizontal="center" wrapText="1"/>
    </xf>
    <xf numFmtId="0" fontId="162" fillId="0" borderId="0" xfId="0" applyFont="1" applyAlignment="1">
      <alignment horizontal="center"/>
    </xf>
    <xf numFmtId="0" fontId="162" fillId="0" borderId="23" xfId="0" applyFont="1" applyBorder="1" applyAlignment="1">
      <alignment horizontal="center" vertical="center" wrapText="1"/>
    </xf>
    <xf numFmtId="0" fontId="162" fillId="0" borderId="5" xfId="0" applyFont="1" applyBorder="1" applyAlignment="1">
      <alignment horizontal="center" vertical="center" wrapText="1"/>
    </xf>
    <xf numFmtId="3" fontId="5" fillId="0" borderId="0" xfId="1029" applyNumberFormat="1" applyFont="1" applyAlignment="1">
      <alignment horizontal="right" vertical="center" wrapText="1"/>
    </xf>
    <xf numFmtId="1" fontId="5" fillId="0" borderId="0" xfId="1029" applyNumberFormat="1" applyFont="1" applyAlignment="1">
      <alignment horizontal="center" vertical="center" wrapText="1"/>
    </xf>
    <xf numFmtId="3" fontId="156" fillId="0" borderId="31" xfId="1029" applyNumberFormat="1" applyFont="1" applyBorder="1" applyAlignment="1">
      <alignment horizontal="center" vertical="center" wrapText="1"/>
    </xf>
    <xf numFmtId="255" fontId="5" fillId="0" borderId="0" xfId="1029" applyNumberFormat="1" applyFont="1" applyAlignment="1">
      <alignment horizontal="left" vertical="center" wrapText="1"/>
    </xf>
    <xf numFmtId="1" fontId="156" fillId="0" borderId="0" xfId="1029" applyNumberFormat="1" applyFont="1" applyAlignment="1">
      <alignment horizontal="center" vertical="center" wrapText="1"/>
    </xf>
    <xf numFmtId="3" fontId="5" fillId="0" borderId="1" xfId="0" applyNumberFormat="1" applyFont="1" applyBorder="1" applyAlignment="1">
      <alignment vertical="center" wrapText="1"/>
    </xf>
    <xf numFmtId="3" fontId="5" fillId="0" borderId="1" xfId="0" applyNumberFormat="1" applyFont="1" applyBorder="1" applyAlignment="1">
      <alignment horizontal="center" vertical="center" wrapText="1"/>
    </xf>
    <xf numFmtId="0" fontId="4" fillId="0" borderId="32" xfId="1026" applyFont="1" applyBorder="1" applyAlignment="1">
      <alignment horizontal="center" vertical="center" wrapText="1"/>
    </xf>
    <xf numFmtId="0" fontId="156" fillId="0" borderId="31" xfId="1027" applyFont="1" applyBorder="1" applyAlignment="1">
      <alignment horizontal="right"/>
    </xf>
    <xf numFmtId="0" fontId="5" fillId="0" borderId="0" xfId="1027" applyFont="1" applyAlignment="1">
      <alignment horizontal="left" vertical="top" wrapText="1"/>
    </xf>
    <xf numFmtId="0" fontId="5" fillId="0" borderId="0" xfId="1027" applyFont="1" applyAlignment="1">
      <alignment horizontal="center" vertical="top"/>
    </xf>
    <xf numFmtId="0" fontId="7" fillId="0" borderId="0" xfId="1027" applyFont="1" applyAlignment="1">
      <alignment horizontal="center" vertical="center"/>
    </xf>
    <xf numFmtId="0" fontId="156" fillId="0" borderId="0" xfId="1027" applyFont="1" applyAlignment="1">
      <alignment horizontal="center" vertical="center"/>
    </xf>
    <xf numFmtId="0" fontId="21" fillId="0" borderId="1" xfId="0" applyFont="1" applyBorder="1" applyAlignment="1">
      <alignment horizontal="center" vertical="center" wrapText="1"/>
    </xf>
    <xf numFmtId="0" fontId="5" fillId="0" borderId="1" xfId="0" applyFont="1" applyBorder="1" applyAlignment="1">
      <alignment horizontal="center"/>
    </xf>
    <xf numFmtId="0" fontId="5" fillId="0" borderId="0" xfId="1027" applyFont="1" applyAlignment="1">
      <alignment horizontal="center" vertical="center" wrapText="1"/>
    </xf>
    <xf numFmtId="0" fontId="174" fillId="0" borderId="0" xfId="1027" applyFont="1" applyAlignment="1">
      <alignment horizontal="center" vertical="center" wrapText="1"/>
    </xf>
    <xf numFmtId="0" fontId="156" fillId="0" borderId="31" xfId="1027" applyFont="1" applyBorder="1" applyAlignment="1">
      <alignment horizontal="center"/>
    </xf>
    <xf numFmtId="0" fontId="5" fillId="0" borderId="1" xfId="1045" applyFont="1" applyBorder="1" applyAlignment="1">
      <alignment horizontal="center" vertical="center" wrapText="1"/>
    </xf>
    <xf numFmtId="0" fontId="163" fillId="0" borderId="1" xfId="1028" applyFont="1" applyBorder="1" applyAlignment="1">
      <alignment horizontal="center" wrapText="1"/>
    </xf>
    <xf numFmtId="0" fontId="5" fillId="0" borderId="0" xfId="1028" applyFont="1" applyAlignment="1">
      <alignment horizontal="center"/>
    </xf>
    <xf numFmtId="0" fontId="162" fillId="0" borderId="0" xfId="1028" applyFont="1" applyAlignment="1">
      <alignment horizontal="center"/>
    </xf>
    <xf numFmtId="0" fontId="164" fillId="0" borderId="0" xfId="1028" applyFont="1" applyAlignment="1">
      <alignment horizontal="center"/>
    </xf>
    <xf numFmtId="0" fontId="4" fillId="0" borderId="0" xfId="1028" applyFont="1" applyAlignment="1">
      <alignment horizontal="center"/>
    </xf>
    <xf numFmtId="0" fontId="162" fillId="0" borderId="1" xfId="1028" applyFont="1" applyBorder="1" applyAlignment="1">
      <alignment horizontal="center" wrapText="1"/>
    </xf>
    <xf numFmtId="0" fontId="162" fillId="0" borderId="1" xfId="1028" applyFont="1" applyBorder="1" applyAlignment="1">
      <alignment horizontal="center" vertical="center" wrapText="1"/>
    </xf>
    <xf numFmtId="0" fontId="163" fillId="0" borderId="1" xfId="1028" applyFont="1" applyBorder="1" applyAlignment="1">
      <alignment horizontal="center" vertical="center" wrapText="1"/>
    </xf>
    <xf numFmtId="0" fontId="3" fillId="0" borderId="14" xfId="0" applyFont="1" applyBorder="1" applyAlignment="1">
      <alignment horizontal="center" vertical="center" wrapText="1"/>
    </xf>
    <xf numFmtId="1" fontId="3" fillId="0" borderId="14" xfId="1031" applyNumberFormat="1" applyFont="1" applyBorder="1" applyAlignment="1">
      <alignment horizontal="center" vertical="center" wrapText="1"/>
    </xf>
    <xf numFmtId="257" fontId="3" fillId="0" borderId="14" xfId="455" applyNumberFormat="1" applyFont="1" applyFill="1" applyBorder="1" applyAlignment="1">
      <alignment horizontal="center" vertical="center" wrapText="1"/>
    </xf>
    <xf numFmtId="173" fontId="3" fillId="0" borderId="1" xfId="1033" applyNumberFormat="1" applyFont="1" applyFill="1" applyBorder="1" applyAlignment="1">
      <alignment horizontal="center" vertical="center" wrapText="1"/>
    </xf>
    <xf numFmtId="257" fontId="3" fillId="0" borderId="14" xfId="1065" applyNumberFormat="1" applyFont="1" applyFill="1" applyBorder="1" applyAlignment="1">
      <alignment horizontal="center" vertical="center" wrapText="1"/>
    </xf>
    <xf numFmtId="173" fontId="14" fillId="0" borderId="1" xfId="1033" applyNumberFormat="1" applyFont="1" applyFill="1" applyBorder="1" applyAlignment="1">
      <alignment horizontal="center" vertical="center" wrapText="1"/>
    </xf>
    <xf numFmtId="255" fontId="14" fillId="0" borderId="0" xfId="1029" applyNumberFormat="1" applyFont="1" applyAlignment="1">
      <alignment horizontal="left" vertical="center" wrapText="1"/>
    </xf>
    <xf numFmtId="1" fontId="14" fillId="0" borderId="0" xfId="1029" applyNumberFormat="1" applyFont="1" applyAlignment="1">
      <alignment horizontal="center" vertical="center"/>
    </xf>
    <xf numFmtId="1" fontId="14" fillId="0" borderId="0" xfId="1029" applyNumberFormat="1" applyFont="1" applyAlignment="1">
      <alignment horizontal="center" vertical="center" wrapText="1"/>
    </xf>
    <xf numFmtId="1" fontId="171" fillId="0" borderId="0" xfId="1029" applyNumberFormat="1" applyFont="1" applyAlignment="1">
      <alignment horizontal="center" vertical="center" wrapText="1"/>
    </xf>
    <xf numFmtId="255" fontId="194" fillId="0" borderId="1" xfId="1029" applyNumberFormat="1" applyFont="1" applyBorder="1" applyAlignment="1">
      <alignment horizontal="center" vertical="center" wrapText="1"/>
    </xf>
    <xf numFmtId="3" fontId="14" fillId="0" borderId="1" xfId="1029" applyNumberFormat="1" applyFont="1" applyBorder="1" applyAlignment="1">
      <alignment horizontal="center" vertical="center" wrapText="1"/>
    </xf>
    <xf numFmtId="1" fontId="171" fillId="0" borderId="31" xfId="1029" applyNumberFormat="1" applyFont="1" applyBorder="1" applyAlignment="1">
      <alignment horizontal="center" vertical="center" wrapText="1"/>
    </xf>
    <xf numFmtId="0" fontId="191" fillId="0" borderId="14" xfId="0" applyFont="1" applyBorder="1"/>
    <xf numFmtId="3" fontId="14" fillId="0" borderId="1" xfId="1033" applyNumberFormat="1" applyFont="1" applyFill="1" applyBorder="1" applyAlignment="1">
      <alignment horizontal="center" vertical="center" wrapText="1"/>
    </xf>
    <xf numFmtId="173" fontId="172" fillId="0" borderId="1" xfId="1034" applyNumberFormat="1" applyFont="1" applyFill="1" applyBorder="1" applyAlignment="1">
      <alignment horizontal="right" vertical="center"/>
    </xf>
    <xf numFmtId="3" fontId="2" fillId="0" borderId="0" xfId="0" applyNumberFormat="1" applyFont="1"/>
    <xf numFmtId="3" fontId="183" fillId="0" borderId="0" xfId="1029" applyNumberFormat="1" applyFont="1" applyFill="1" applyAlignment="1">
      <alignment horizontal="center" vertical="center" wrapText="1"/>
    </xf>
    <xf numFmtId="3" fontId="183" fillId="0" borderId="0" xfId="1029" applyNumberFormat="1" applyFont="1" applyFill="1" applyAlignment="1">
      <alignment vertical="center" wrapText="1"/>
    </xf>
    <xf numFmtId="3" fontId="0" fillId="0" borderId="0" xfId="0" applyNumberFormat="1" applyFill="1"/>
    <xf numFmtId="3" fontId="5" fillId="0" borderId="0" xfId="1029" applyNumberFormat="1" applyFont="1" applyFill="1" applyAlignment="1">
      <alignment horizontal="right" vertical="center" wrapText="1"/>
    </xf>
    <xf numFmtId="0" fontId="0" fillId="0" borderId="0" xfId="0" applyFill="1"/>
    <xf numFmtId="1" fontId="5" fillId="0" borderId="0" xfId="1029" applyNumberFormat="1" applyFont="1" applyFill="1" applyAlignment="1">
      <alignment horizontal="center" vertical="center" wrapText="1"/>
    </xf>
    <xf numFmtId="1" fontId="184" fillId="0" borderId="0" xfId="1029" applyNumberFormat="1" applyFont="1" applyFill="1" applyAlignment="1">
      <alignment horizontal="center" vertical="center" wrapText="1"/>
    </xf>
    <xf numFmtId="3" fontId="0" fillId="0" borderId="0" xfId="0" applyNumberFormat="1" applyFill="1" applyAlignment="1">
      <alignment horizontal="left"/>
    </xf>
    <xf numFmtId="3" fontId="2" fillId="0" borderId="0" xfId="0" applyNumberFormat="1" applyFont="1" applyFill="1"/>
    <xf numFmtId="3" fontId="4" fillId="0" borderId="0" xfId="1029" applyNumberFormat="1" applyFont="1" applyFill="1" applyBorder="1" applyAlignment="1">
      <alignment horizontal="center" vertical="center" wrapText="1"/>
    </xf>
    <xf numFmtId="255" fontId="185"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left" vertical="center" wrapText="1"/>
    </xf>
    <xf numFmtId="3" fontId="186"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center" vertical="center" wrapText="1"/>
    </xf>
    <xf numFmtId="255" fontId="185"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left" vertical="center" wrapText="1"/>
    </xf>
    <xf numFmtId="3" fontId="186"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right" vertical="center" wrapText="1"/>
    </xf>
    <xf numFmtId="3" fontId="186" fillId="0" borderId="1" xfId="1029" applyNumberFormat="1" applyFont="1" applyFill="1" applyBorder="1" applyAlignment="1">
      <alignment horizontal="right" vertical="center" wrapText="1"/>
    </xf>
    <xf numFmtId="255" fontId="186" fillId="0" borderId="1" xfId="1029" applyNumberFormat="1" applyFont="1" applyFill="1" applyBorder="1" applyAlignment="1">
      <alignment horizontal="center" vertical="center" wrapText="1"/>
    </xf>
    <xf numFmtId="1" fontId="186" fillId="0" borderId="1" xfId="1029" applyNumberFormat="1" applyFont="1" applyFill="1" applyBorder="1" applyAlignment="1">
      <alignment horizontal="left" vertical="center" wrapText="1"/>
    </xf>
    <xf numFmtId="0" fontId="186" fillId="0" borderId="1" xfId="1030" applyFont="1" applyFill="1" applyBorder="1" applyAlignment="1">
      <alignment vertical="center" wrapText="1"/>
    </xf>
    <xf numFmtId="1" fontId="186" fillId="0" borderId="1" xfId="1029" applyNumberFormat="1" applyFont="1" applyFill="1" applyBorder="1" applyAlignment="1">
      <alignment vertical="center"/>
    </xf>
    <xf numFmtId="0" fontId="186" fillId="0" borderId="1" xfId="1030" applyFont="1" applyFill="1" applyBorder="1" applyAlignment="1">
      <alignment horizontal="left" vertical="center" wrapText="1"/>
    </xf>
    <xf numFmtId="3" fontId="186" fillId="0" borderId="1" xfId="1030" applyNumberFormat="1" applyFont="1" applyFill="1" applyBorder="1" applyAlignment="1">
      <alignment horizontal="right" vertical="center" wrapText="1"/>
    </xf>
    <xf numFmtId="3" fontId="186" fillId="0" borderId="1" xfId="1030" applyNumberFormat="1" applyFont="1" applyFill="1" applyBorder="1" applyAlignment="1">
      <alignment horizontal="left" vertical="center" wrapText="1"/>
    </xf>
    <xf numFmtId="0" fontId="186" fillId="0" borderId="1" xfId="1032" applyFont="1" applyFill="1" applyBorder="1" applyAlignment="1">
      <alignment horizontal="left" vertical="center" wrapText="1"/>
    </xf>
    <xf numFmtId="3" fontId="186" fillId="0" borderId="1" xfId="1032" applyNumberFormat="1" applyFont="1" applyFill="1" applyBorder="1" applyAlignment="1">
      <alignment horizontal="right" vertical="center" wrapText="1"/>
    </xf>
    <xf numFmtId="0" fontId="192" fillId="0" borderId="1" xfId="0" applyFont="1" applyFill="1" applyBorder="1" applyAlignment="1">
      <alignment horizontal="left" vertical="center" wrapText="1"/>
    </xf>
    <xf numFmtId="3" fontId="172" fillId="0" borderId="1" xfId="1035" applyNumberFormat="1" applyFill="1" applyBorder="1" applyAlignment="1">
      <alignment horizontal="left" vertical="center" wrapText="1"/>
    </xf>
    <xf numFmtId="3" fontId="0" fillId="0" borderId="1" xfId="0" applyNumberFormat="1" applyFill="1" applyBorder="1"/>
    <xf numFmtId="0" fontId="0" fillId="0" borderId="1" xfId="0" applyFill="1" applyBorder="1"/>
    <xf numFmtId="0" fontId="172" fillId="0" borderId="1" xfId="1049" applyFont="1" applyFill="1" applyBorder="1" applyAlignment="1">
      <alignment horizontal="left" vertical="center" wrapText="1"/>
    </xf>
    <xf numFmtId="1" fontId="172" fillId="0" borderId="1" xfId="1029" applyNumberFormat="1" applyFont="1" applyFill="1" applyBorder="1" applyAlignment="1">
      <alignment horizontal="left" vertical="center" wrapText="1"/>
    </xf>
    <xf numFmtId="0" fontId="3" fillId="0" borderId="1" xfId="0" applyFont="1" applyFill="1" applyBorder="1"/>
    <xf numFmtId="3" fontId="3" fillId="0" borderId="1" xfId="0" applyNumberFormat="1" applyFont="1" applyFill="1" applyBorder="1" applyAlignment="1">
      <alignment vertical="center" wrapText="1"/>
    </xf>
    <xf numFmtId="3" fontId="2" fillId="0" borderId="1" xfId="0" applyNumberFormat="1" applyFont="1" applyFill="1" applyBorder="1"/>
    <xf numFmtId="0" fontId="3" fillId="0" borderId="1" xfId="0" applyFont="1" applyFill="1" applyBorder="1" applyAlignment="1">
      <alignment wrapText="1"/>
    </xf>
    <xf numFmtId="255" fontId="5" fillId="0" borderId="0" xfId="1029" applyNumberFormat="1" applyFont="1" applyFill="1" applyAlignment="1">
      <alignment horizontal="left" vertical="center" wrapText="1"/>
    </xf>
    <xf numFmtId="1" fontId="4" fillId="0" borderId="1" xfId="1029" applyNumberFormat="1" applyFont="1" applyBorder="1" applyAlignment="1">
      <alignment vertical="center"/>
    </xf>
  </cellXfs>
  <cellStyles count="1067">
    <cellStyle name="_x0001_" xfId="1"/>
    <cellStyle name="          _x000d__x000a_shell=progman.exe_x000d__x000a_m" xfId="2"/>
    <cellStyle name="_x000d__x000a_JournalTemplate=C:\COMFO\CTALK\JOURSTD.TPL_x000d__x000a_LbStateAddress=3 3 0 251 1 89 2 311_x000d__x000a_LbStateJou" xfId="3"/>
    <cellStyle name="#,##0" xfId="4"/>
    <cellStyle name="." xfId="5"/>
    <cellStyle name=".d©y" xfId="6"/>
    <cellStyle name="??" xfId="7"/>
    <cellStyle name="?? [0.00]_ Att. 1- Cover" xfId="8"/>
    <cellStyle name="?? [0]" xfId="9"/>
    <cellStyle name="?_x001d_??%U©÷u&amp;H©÷9_x0008_? s_x000a__x0007__x0001__x0001_" xfId="10"/>
    <cellStyle name="???? [0.00]_      " xfId="11"/>
    <cellStyle name="??????" xfId="12"/>
    <cellStyle name="????_      " xfId="13"/>
    <cellStyle name="???[0]_?? DI" xfId="14"/>
    <cellStyle name="???_?? DI" xfId="15"/>
    <cellStyle name="??[0]_BRE" xfId="16"/>
    <cellStyle name="??_      " xfId="17"/>
    <cellStyle name="??A? [0]_laroux_1_¢¬???¢â? " xfId="18"/>
    <cellStyle name="??A?_laroux_1_¢¬???¢â? " xfId="19"/>
    <cellStyle name="?¡±¢¥?_?¨ù??¢´¢¥_¢¬???¢â? " xfId="20"/>
    <cellStyle name="?ðÇ%U?&amp;H?_x0008_?s_x000a__x0007__x0001__x0001_" xfId="21"/>
    <cellStyle name="[0]_Chi phÝ kh¸c_V" xfId="22"/>
    <cellStyle name="_1 TONG HOP - CA NA" xfId="23"/>
    <cellStyle name="_123_DONG_THANH_Moi" xfId="24"/>
    <cellStyle name="_130307 So sanh thuc hien 2012 - du toan 2012 moi (pan khac)" xfId="25"/>
    <cellStyle name="_130313 Mau  bieu bao cao nguon luc cua dia phuong sua" xfId="26"/>
    <cellStyle name="_130818 Tong hop Danh gia thu 2013" xfId="27"/>
    <cellStyle name="_130818 Tong hop Danh gia thu 2013_140921 bu giam thu ND 209" xfId="28"/>
    <cellStyle name="_130818 Tong hop Danh gia thu 2013_A150305 209" xfId="29"/>
    <cellStyle name="_x0001__160505 BIEU CHI NSDP TREN DAU DAN (BAO GÔM BSCMT)" xfId="30"/>
    <cellStyle name="_19- Hai Duong-V1" xfId="31"/>
    <cellStyle name="_19- Hai Duong-V1_TH Ket qua thao luan nam 2015 - Vong 1- TCT (Nhan)" xfId="32"/>
    <cellStyle name="_Bang Chi tieu (2)" xfId="33"/>
    <cellStyle name="_BAO GIA NGAY 24-10-08 (co dam)" xfId="34"/>
    <cellStyle name="_BC CV 6403 BKHĐT" xfId="35"/>
    <cellStyle name="_Book1" xfId="36"/>
    <cellStyle name="_Book1_1" xfId="37"/>
    <cellStyle name="_Book1_cong hang rao" xfId="38"/>
    <cellStyle name="_Book1_IN" xfId="39"/>
    <cellStyle name="_Book1_Kh ql62 (2010) 11-09" xfId="40"/>
    <cellStyle name="_Book1_Khung 2012" xfId="41"/>
    <cellStyle name="_Book1_phu luc tong ket tinh hinh TH giai doan 03-10 (ngay 30)" xfId="42"/>
    <cellStyle name="_C.cong+B.luong-Sanluong" xfId="43"/>
    <cellStyle name="_cong hang rao" xfId="44"/>
    <cellStyle name="_DG 2012-DT2013 - Theo sac thue -sua" xfId="45"/>
    <cellStyle name="_DG 2012-DT2013 - Theo sac thue -sua_120907 Thu tang them 4500" xfId="46"/>
    <cellStyle name="_DG 2012-DT2013 - Theo sac thue -sua_27-8Tong hop PA uoc 2012-DT 2013 -PA 420.000 ty-490.000 ty chuyen doi" xfId="47"/>
    <cellStyle name="_dien chieu sang" xfId="48"/>
    <cellStyle name="_DO-D1500-KHONG CO TRONG DT" xfId="49"/>
    <cellStyle name="_Duyet TK thay đôi" xfId="50"/>
    <cellStyle name="_GOITHAUSO2" xfId="51"/>
    <cellStyle name="_GOITHAUSO3" xfId="52"/>
    <cellStyle name="_GOITHAUSO4" xfId="53"/>
    <cellStyle name="_HaHoa_TDT_DienCSang" xfId="54"/>
    <cellStyle name="_HaHoa19-5-07" xfId="55"/>
    <cellStyle name="_IN" xfId="56"/>
    <cellStyle name="_Kh ql62 (2010) 11-09" xfId="57"/>
    <cellStyle name="_Khung 2012" xfId="58"/>
    <cellStyle name="_KT (2)" xfId="59"/>
    <cellStyle name="_KT (2)_1" xfId="60"/>
    <cellStyle name="_KT (2)_1_160505 BIEU CHI NSDP TREN DAU DAN (BAO GÔM BSCMT)" xfId="61"/>
    <cellStyle name="_KT (2)_1_Lora-tungchau" xfId="62"/>
    <cellStyle name="_KT (2)_1_Qt-HT3PQ1(CauKho)" xfId="63"/>
    <cellStyle name="_KT (2)_160505 BIEU CHI NSDP TREN DAU DAN (BAO GÔM BSCMT)" xfId="64"/>
    <cellStyle name="_KT (2)_2" xfId="65"/>
    <cellStyle name="_KT (2)_2_TG-TH" xfId="66"/>
    <cellStyle name="_KT (2)_2_TG-TH_160505 BIEU CHI NSDP TREN DAU DAN (BAO GÔM BSCMT)" xfId="67"/>
    <cellStyle name="_KT (2)_2_TG-TH_ApGiaVatTu_cayxanh_latgach" xfId="68"/>
    <cellStyle name="_KT (2)_2_TG-TH_BANG TONG HOP TINH HINH THANH QUYET TOAN (MOI I)" xfId="69"/>
    <cellStyle name="_KT (2)_2_TG-TH_BAO GIA NGAY 24-10-08 (co dam)" xfId="70"/>
    <cellStyle name="_KT (2)_2_TG-TH_BC CV 6403 BKHĐT" xfId="71"/>
    <cellStyle name="_KT (2)_2_TG-TH_BC NQ11-CP - chinh sua lai" xfId="72"/>
    <cellStyle name="_KT (2)_2_TG-TH_BC NQ11-CP-Quynh sau bieu so3" xfId="73"/>
    <cellStyle name="_KT (2)_2_TG-TH_BC_NQ11-CP_-_Thao_sua_lai" xfId="74"/>
    <cellStyle name="_KT (2)_2_TG-TH_Book1" xfId="75"/>
    <cellStyle name="_KT (2)_2_TG-TH_Book1_1" xfId="76"/>
    <cellStyle name="_KT (2)_2_TG-TH_Book1_1_BC CV 6403 BKHĐT" xfId="77"/>
    <cellStyle name="_KT (2)_2_TG-TH_Book1_1_Luy ke von ung nam 2011 -Thoa gui ngay 12-8-2012" xfId="78"/>
    <cellStyle name="_KT (2)_2_TG-TH_Book1_2" xfId="79"/>
    <cellStyle name="_KT (2)_2_TG-TH_Book1_2_BC CV 6403 BKHĐT" xfId="80"/>
    <cellStyle name="_KT (2)_2_TG-TH_Book1_2_Luy ke von ung nam 2011 -Thoa gui ngay 12-8-2012" xfId="81"/>
    <cellStyle name="_KT (2)_2_TG-TH_Book1_BC CV 6403 BKHĐT" xfId="82"/>
    <cellStyle name="_KT (2)_2_TG-TH_Book1_Luy ke von ung nam 2011 -Thoa gui ngay 12-8-2012" xfId="83"/>
    <cellStyle name="_KT (2)_2_TG-TH_CAU Khanh Nam(Thi Cong)" xfId="84"/>
    <cellStyle name="_KT (2)_2_TG-TH_ChiHuong_ApGia" xfId="85"/>
    <cellStyle name="_KT (2)_2_TG-TH_CoCauPhi (version 1)" xfId="86"/>
    <cellStyle name="_KT (2)_2_TG-TH_DAU NOI PL-CL TAI PHU LAMHC" xfId="87"/>
    <cellStyle name="_KT (2)_2_TG-TH_DU TRU VAT TU" xfId="88"/>
    <cellStyle name="_KT (2)_2_TG-TH_Lora-tungchau" xfId="89"/>
    <cellStyle name="_KT (2)_2_TG-TH_Luy ke von ung nam 2011 -Thoa gui ngay 12-8-2012" xfId="90"/>
    <cellStyle name="_KT (2)_2_TG-TH_NhanCong" xfId="91"/>
    <cellStyle name="_KT (2)_2_TG-TH_phu luc tong ket tinh hinh TH giai doan 03-10 (ngay 30)" xfId="92"/>
    <cellStyle name="_KT (2)_2_TG-TH_Qt-HT3PQ1(CauKho)" xfId="93"/>
    <cellStyle name="_KT (2)_2_TG-TH_Sheet1" xfId="94"/>
    <cellStyle name="_KT (2)_2_TG-TH_ÿÿÿÿÿ" xfId="95"/>
    <cellStyle name="_KT (2)_3" xfId="96"/>
    <cellStyle name="_KT (2)_3_TG-TH" xfId="97"/>
    <cellStyle name="_KT (2)_3_TG-TH_160505 BIEU CHI NSDP TREN DAU DAN (BAO GÔM BSCMT)" xfId="98"/>
    <cellStyle name="_KT (2)_3_TG-TH_Lora-tungchau" xfId="99"/>
    <cellStyle name="_KT (2)_3_TG-TH_PERSONAL" xfId="100"/>
    <cellStyle name="_KT (2)_3_TG-TH_PERSONAL_BC CV 6403 BKHĐT" xfId="101"/>
    <cellStyle name="_KT (2)_3_TG-TH_PERSONAL_Book1" xfId="102"/>
    <cellStyle name="_KT (2)_3_TG-TH_PERSONAL_Luy ke von ung nam 2011 -Thoa gui ngay 12-8-2012" xfId="103"/>
    <cellStyle name="_KT (2)_3_TG-TH_PERSONAL_Tong hop KHCB 2001" xfId="104"/>
    <cellStyle name="_KT (2)_3_TG-TH_Qt-HT3PQ1(CauKho)" xfId="105"/>
    <cellStyle name="_KT (2)_4" xfId="106"/>
    <cellStyle name="_KT (2)_4_160505 BIEU CHI NSDP TREN DAU DAN (BAO GÔM BSCMT)" xfId="107"/>
    <cellStyle name="_KT (2)_4_ApGiaVatTu_cayxanh_latgach" xfId="108"/>
    <cellStyle name="_KT (2)_4_BANG TONG HOP TINH HINH THANH QUYET TOAN (MOI I)" xfId="109"/>
    <cellStyle name="_KT (2)_4_BAO GIA NGAY 24-10-08 (co dam)" xfId="110"/>
    <cellStyle name="_KT (2)_4_BC CV 6403 BKHĐT" xfId="111"/>
    <cellStyle name="_KT (2)_4_BC NQ11-CP - chinh sua lai" xfId="112"/>
    <cellStyle name="_KT (2)_4_BC NQ11-CP-Quynh sau bieu so3" xfId="113"/>
    <cellStyle name="_KT (2)_4_BC_NQ11-CP_-_Thao_sua_lai" xfId="114"/>
    <cellStyle name="_KT (2)_4_Book1" xfId="115"/>
    <cellStyle name="_KT (2)_4_Book1_1" xfId="116"/>
    <cellStyle name="_KT (2)_4_Book1_1_BC CV 6403 BKHĐT" xfId="117"/>
    <cellStyle name="_KT (2)_4_Book1_1_Luy ke von ung nam 2011 -Thoa gui ngay 12-8-2012" xfId="118"/>
    <cellStyle name="_KT (2)_4_Book1_2" xfId="119"/>
    <cellStyle name="_KT (2)_4_Book1_2_BC CV 6403 BKHĐT" xfId="120"/>
    <cellStyle name="_KT (2)_4_Book1_2_Luy ke von ung nam 2011 -Thoa gui ngay 12-8-2012" xfId="121"/>
    <cellStyle name="_KT (2)_4_Book1_BC CV 6403 BKHĐT" xfId="122"/>
    <cellStyle name="_KT (2)_4_Book1_Luy ke von ung nam 2011 -Thoa gui ngay 12-8-2012" xfId="123"/>
    <cellStyle name="_KT (2)_4_CAU Khanh Nam(Thi Cong)" xfId="124"/>
    <cellStyle name="_KT (2)_4_ChiHuong_ApGia" xfId="125"/>
    <cellStyle name="_KT (2)_4_CoCauPhi (version 1)" xfId="126"/>
    <cellStyle name="_KT (2)_4_DAU NOI PL-CL TAI PHU LAMHC" xfId="127"/>
    <cellStyle name="_KT (2)_4_DU TRU VAT TU" xfId="128"/>
    <cellStyle name="_KT (2)_4_Lora-tungchau" xfId="129"/>
    <cellStyle name="_KT (2)_4_Luy ke von ung nam 2011 -Thoa gui ngay 12-8-2012" xfId="130"/>
    <cellStyle name="_KT (2)_4_NhanCong" xfId="131"/>
    <cellStyle name="_KT (2)_4_phu luc tong ket tinh hinh TH giai doan 03-10 (ngay 30)" xfId="132"/>
    <cellStyle name="_KT (2)_4_Qt-HT3PQ1(CauKho)" xfId="133"/>
    <cellStyle name="_KT (2)_4_Sheet1" xfId="134"/>
    <cellStyle name="_KT (2)_4_TG-TH" xfId="135"/>
    <cellStyle name="_KT (2)_4_ÿÿÿÿÿ" xfId="136"/>
    <cellStyle name="_KT (2)_5" xfId="137"/>
    <cellStyle name="_KT (2)_5_ApGiaVatTu_cayxanh_latgach" xfId="138"/>
    <cellStyle name="_KT (2)_5_BANG TONG HOP TINH HINH THANH QUYET TOAN (MOI I)" xfId="139"/>
    <cellStyle name="_KT (2)_5_BAO GIA NGAY 24-10-08 (co dam)" xfId="140"/>
    <cellStyle name="_KT (2)_5_BC CV 6403 BKHĐT" xfId="141"/>
    <cellStyle name="_KT (2)_5_BC NQ11-CP - chinh sua lai" xfId="142"/>
    <cellStyle name="_KT (2)_5_BC NQ11-CP-Quynh sau bieu so3" xfId="143"/>
    <cellStyle name="_KT (2)_5_BC_NQ11-CP_-_Thao_sua_lai" xfId="144"/>
    <cellStyle name="_KT (2)_5_Book1" xfId="145"/>
    <cellStyle name="_KT (2)_5_Book1_1" xfId="146"/>
    <cellStyle name="_KT (2)_5_Book1_1_BC CV 6403 BKHĐT" xfId="147"/>
    <cellStyle name="_KT (2)_5_Book1_1_Luy ke von ung nam 2011 -Thoa gui ngay 12-8-2012" xfId="148"/>
    <cellStyle name="_KT (2)_5_Book1_2" xfId="149"/>
    <cellStyle name="_KT (2)_5_Book1_2_BC CV 6403 BKHĐT" xfId="150"/>
    <cellStyle name="_KT (2)_5_Book1_2_Luy ke von ung nam 2011 -Thoa gui ngay 12-8-2012" xfId="151"/>
    <cellStyle name="_KT (2)_5_Book1_BC CV 6403 BKHĐT" xfId="152"/>
    <cellStyle name="_KT (2)_5_Book1_Luy ke von ung nam 2011 -Thoa gui ngay 12-8-2012" xfId="153"/>
    <cellStyle name="_KT (2)_5_CAU Khanh Nam(Thi Cong)" xfId="154"/>
    <cellStyle name="_KT (2)_5_ChiHuong_ApGia" xfId="155"/>
    <cellStyle name="_KT (2)_5_CoCauPhi (version 1)" xfId="156"/>
    <cellStyle name="_KT (2)_5_DAU NOI PL-CL TAI PHU LAMHC" xfId="157"/>
    <cellStyle name="_KT (2)_5_DU TRU VAT TU" xfId="158"/>
    <cellStyle name="_KT (2)_5_Lora-tungchau" xfId="159"/>
    <cellStyle name="_KT (2)_5_Luy ke von ung nam 2011 -Thoa gui ngay 12-8-2012" xfId="160"/>
    <cellStyle name="_KT (2)_5_NhanCong" xfId="161"/>
    <cellStyle name="_KT (2)_5_phu luc tong ket tinh hinh TH giai doan 03-10 (ngay 30)" xfId="162"/>
    <cellStyle name="_KT (2)_5_Qt-HT3PQ1(CauKho)" xfId="163"/>
    <cellStyle name="_KT (2)_5_Sheet1" xfId="164"/>
    <cellStyle name="_KT (2)_5_ÿÿÿÿÿ" xfId="165"/>
    <cellStyle name="_KT (2)_Lora-tungchau" xfId="166"/>
    <cellStyle name="_KT (2)_PERSONAL" xfId="167"/>
    <cellStyle name="_KT (2)_PERSONAL_BC CV 6403 BKHĐT" xfId="168"/>
    <cellStyle name="_KT (2)_PERSONAL_Book1" xfId="169"/>
    <cellStyle name="_KT (2)_PERSONAL_Luy ke von ung nam 2011 -Thoa gui ngay 12-8-2012" xfId="170"/>
    <cellStyle name="_KT (2)_PERSONAL_Tong hop KHCB 2001" xfId="171"/>
    <cellStyle name="_KT (2)_Qt-HT3PQ1(CauKho)" xfId="172"/>
    <cellStyle name="_KT (2)_TG-TH" xfId="173"/>
    <cellStyle name="_KT_TG" xfId="174"/>
    <cellStyle name="_KT_TG_1" xfId="175"/>
    <cellStyle name="_KT_TG_1_ApGiaVatTu_cayxanh_latgach" xfId="176"/>
    <cellStyle name="_KT_TG_1_BANG TONG HOP TINH HINH THANH QUYET TOAN (MOI I)" xfId="177"/>
    <cellStyle name="_KT_TG_1_BAO GIA NGAY 24-10-08 (co dam)" xfId="178"/>
    <cellStyle name="_KT_TG_1_BC CV 6403 BKHĐT" xfId="179"/>
    <cellStyle name="_KT_TG_1_BC NQ11-CP - chinh sua lai" xfId="180"/>
    <cellStyle name="_KT_TG_1_BC NQ11-CP-Quynh sau bieu so3" xfId="181"/>
    <cellStyle name="_KT_TG_1_BC_NQ11-CP_-_Thao_sua_lai" xfId="182"/>
    <cellStyle name="_KT_TG_1_Book1" xfId="183"/>
    <cellStyle name="_KT_TG_1_Book1_1" xfId="184"/>
    <cellStyle name="_KT_TG_1_Book1_1_BC CV 6403 BKHĐT" xfId="185"/>
    <cellStyle name="_KT_TG_1_Book1_1_Luy ke von ung nam 2011 -Thoa gui ngay 12-8-2012" xfId="186"/>
    <cellStyle name="_KT_TG_1_Book1_2" xfId="187"/>
    <cellStyle name="_KT_TG_1_Book1_2_BC CV 6403 BKHĐT" xfId="188"/>
    <cellStyle name="_KT_TG_1_Book1_2_Luy ke von ung nam 2011 -Thoa gui ngay 12-8-2012" xfId="189"/>
    <cellStyle name="_KT_TG_1_Book1_BC CV 6403 BKHĐT" xfId="190"/>
    <cellStyle name="_KT_TG_1_Book1_Luy ke von ung nam 2011 -Thoa gui ngay 12-8-2012" xfId="191"/>
    <cellStyle name="_KT_TG_1_CAU Khanh Nam(Thi Cong)" xfId="192"/>
    <cellStyle name="_KT_TG_1_ChiHuong_ApGia" xfId="193"/>
    <cellStyle name="_KT_TG_1_CoCauPhi (version 1)" xfId="194"/>
    <cellStyle name="_KT_TG_1_DAU NOI PL-CL TAI PHU LAMHC" xfId="195"/>
    <cellStyle name="_KT_TG_1_DU TRU VAT TU" xfId="196"/>
    <cellStyle name="_KT_TG_1_Lora-tungchau" xfId="197"/>
    <cellStyle name="_KT_TG_1_Luy ke von ung nam 2011 -Thoa gui ngay 12-8-2012" xfId="198"/>
    <cellStyle name="_KT_TG_1_NhanCong" xfId="199"/>
    <cellStyle name="_KT_TG_1_phu luc tong ket tinh hinh TH giai doan 03-10 (ngay 30)" xfId="200"/>
    <cellStyle name="_KT_TG_1_Qt-HT3PQ1(CauKho)" xfId="201"/>
    <cellStyle name="_KT_TG_1_Sheet1" xfId="202"/>
    <cellStyle name="_KT_TG_1_ÿÿÿÿÿ" xfId="203"/>
    <cellStyle name="_KT_TG_2" xfId="204"/>
    <cellStyle name="_KT_TG_2_160505 BIEU CHI NSDP TREN DAU DAN (BAO GÔM BSCMT)" xfId="205"/>
    <cellStyle name="_KT_TG_2_ApGiaVatTu_cayxanh_latgach" xfId="206"/>
    <cellStyle name="_KT_TG_2_BANG TONG HOP TINH HINH THANH QUYET TOAN (MOI I)" xfId="207"/>
    <cellStyle name="_KT_TG_2_BAO GIA NGAY 24-10-08 (co dam)" xfId="208"/>
    <cellStyle name="_KT_TG_2_BC CV 6403 BKHĐT" xfId="209"/>
    <cellStyle name="_KT_TG_2_BC NQ11-CP - chinh sua lai" xfId="210"/>
    <cellStyle name="_KT_TG_2_BC NQ11-CP-Quynh sau bieu so3" xfId="211"/>
    <cellStyle name="_KT_TG_2_BC_NQ11-CP_-_Thao_sua_lai" xfId="212"/>
    <cellStyle name="_KT_TG_2_Book1" xfId="213"/>
    <cellStyle name="_KT_TG_2_Book1_1" xfId="214"/>
    <cellStyle name="_KT_TG_2_Book1_1_BC CV 6403 BKHĐT" xfId="215"/>
    <cellStyle name="_KT_TG_2_Book1_1_Luy ke von ung nam 2011 -Thoa gui ngay 12-8-2012" xfId="216"/>
    <cellStyle name="_KT_TG_2_Book1_2" xfId="217"/>
    <cellStyle name="_KT_TG_2_Book1_2_BC CV 6403 BKHĐT" xfId="218"/>
    <cellStyle name="_KT_TG_2_Book1_2_Luy ke von ung nam 2011 -Thoa gui ngay 12-8-2012" xfId="219"/>
    <cellStyle name="_KT_TG_2_Book1_BC CV 6403 BKHĐT" xfId="220"/>
    <cellStyle name="_KT_TG_2_Book1_Luy ke von ung nam 2011 -Thoa gui ngay 12-8-2012" xfId="221"/>
    <cellStyle name="_KT_TG_2_CAU Khanh Nam(Thi Cong)" xfId="222"/>
    <cellStyle name="_KT_TG_2_ChiHuong_ApGia" xfId="223"/>
    <cellStyle name="_KT_TG_2_CoCauPhi (version 1)" xfId="224"/>
    <cellStyle name="_KT_TG_2_DAU NOI PL-CL TAI PHU LAMHC" xfId="225"/>
    <cellStyle name="_KT_TG_2_DU TRU VAT TU" xfId="226"/>
    <cellStyle name="_KT_TG_2_Lora-tungchau" xfId="227"/>
    <cellStyle name="_KT_TG_2_Luy ke von ung nam 2011 -Thoa gui ngay 12-8-2012" xfId="228"/>
    <cellStyle name="_KT_TG_2_NhanCong" xfId="229"/>
    <cellStyle name="_KT_TG_2_phu luc tong ket tinh hinh TH giai doan 03-10 (ngay 30)" xfId="230"/>
    <cellStyle name="_KT_TG_2_Qt-HT3PQ1(CauKho)" xfId="231"/>
    <cellStyle name="_KT_TG_2_Sheet1" xfId="232"/>
    <cellStyle name="_KT_TG_2_ÿÿÿÿÿ" xfId="233"/>
    <cellStyle name="_KT_TG_3" xfId="234"/>
    <cellStyle name="_KT_TG_4" xfId="235"/>
    <cellStyle name="_KT_TG_4_160505 BIEU CHI NSDP TREN DAU DAN (BAO GÔM BSCMT)" xfId="236"/>
    <cellStyle name="_KT_TG_4_Lora-tungchau" xfId="237"/>
    <cellStyle name="_KT_TG_4_Qt-HT3PQ1(CauKho)" xfId="238"/>
    <cellStyle name="_Lora-tungchau" xfId="239"/>
    <cellStyle name="_Luy ke von ung nam 2011 -Thoa gui ngay 12-8-2012" xfId="240"/>
    <cellStyle name="_mau so 3" xfId="241"/>
    <cellStyle name="_MauThanTKKT-goi7-DonGia2143(vl t7)" xfId="242"/>
    <cellStyle name="_Nhu cau von ung truoc 2011 Tha h Hoa + Nge An gui TW" xfId="243"/>
    <cellStyle name="_PERSONAL" xfId="244"/>
    <cellStyle name="_PERSONAL_BC CV 6403 BKHĐT" xfId="245"/>
    <cellStyle name="_PERSONAL_Book1" xfId="246"/>
    <cellStyle name="_PERSONAL_Luy ke von ung nam 2011 -Thoa gui ngay 12-8-2012" xfId="247"/>
    <cellStyle name="_PERSONAL_Tong hop KHCB 2001" xfId="248"/>
    <cellStyle name="_phong bo mon22" xfId="249"/>
    <cellStyle name="_Phu luc kem BC gui VP Bo (18.2)" xfId="250"/>
    <cellStyle name="_phu luc tong ket tinh hinh TH giai doan 03-10 (ngay 30)" xfId="251"/>
    <cellStyle name="_Q TOAN  SCTX QL.62 QUI I ( oanh)" xfId="252"/>
    <cellStyle name="_Q TOAN  SCTX QL.62 QUI II ( oanh)" xfId="253"/>
    <cellStyle name="_QT SCTXQL62_QT1 (Cty QL)" xfId="254"/>
    <cellStyle name="_Qt-HT3PQ1(CauKho)" xfId="255"/>
    <cellStyle name="_Sheet1" xfId="256"/>
    <cellStyle name="_Sheet2" xfId="257"/>
    <cellStyle name="_TG-TH" xfId="258"/>
    <cellStyle name="_TG-TH_1" xfId="259"/>
    <cellStyle name="_TG-TH_1_ApGiaVatTu_cayxanh_latgach" xfId="260"/>
    <cellStyle name="_TG-TH_1_BANG TONG HOP TINH HINH THANH QUYET TOAN (MOI I)" xfId="261"/>
    <cellStyle name="_TG-TH_1_BAO GIA NGAY 24-10-08 (co dam)" xfId="262"/>
    <cellStyle name="_TG-TH_1_BC CV 6403 BKHĐT" xfId="263"/>
    <cellStyle name="_TG-TH_1_BC NQ11-CP - chinh sua lai" xfId="264"/>
    <cellStyle name="_TG-TH_1_BC NQ11-CP-Quynh sau bieu so3" xfId="265"/>
    <cellStyle name="_TG-TH_1_BC_NQ11-CP_-_Thao_sua_lai" xfId="266"/>
    <cellStyle name="_TG-TH_1_Book1" xfId="267"/>
    <cellStyle name="_TG-TH_1_Book1_1" xfId="268"/>
    <cellStyle name="_TG-TH_1_Book1_1_BC CV 6403 BKHĐT" xfId="269"/>
    <cellStyle name="_TG-TH_1_Book1_1_Luy ke von ung nam 2011 -Thoa gui ngay 12-8-2012" xfId="270"/>
    <cellStyle name="_TG-TH_1_Book1_2" xfId="271"/>
    <cellStyle name="_TG-TH_1_Book1_2_BC CV 6403 BKHĐT" xfId="272"/>
    <cellStyle name="_TG-TH_1_Book1_2_Luy ke von ung nam 2011 -Thoa gui ngay 12-8-2012" xfId="273"/>
    <cellStyle name="_TG-TH_1_Book1_BC CV 6403 BKHĐT" xfId="274"/>
    <cellStyle name="_TG-TH_1_Book1_Luy ke von ung nam 2011 -Thoa gui ngay 12-8-2012" xfId="275"/>
    <cellStyle name="_TG-TH_1_CAU Khanh Nam(Thi Cong)" xfId="276"/>
    <cellStyle name="_TG-TH_1_ChiHuong_ApGia" xfId="277"/>
    <cellStyle name="_TG-TH_1_CoCauPhi (version 1)" xfId="278"/>
    <cellStyle name="_TG-TH_1_DAU NOI PL-CL TAI PHU LAMHC" xfId="279"/>
    <cellStyle name="_TG-TH_1_DU TRU VAT TU" xfId="280"/>
    <cellStyle name="_TG-TH_1_Lora-tungchau" xfId="281"/>
    <cellStyle name="_TG-TH_1_Luy ke von ung nam 2011 -Thoa gui ngay 12-8-2012" xfId="282"/>
    <cellStyle name="_TG-TH_1_NhanCong" xfId="283"/>
    <cellStyle name="_TG-TH_1_phu luc tong ket tinh hinh TH giai doan 03-10 (ngay 30)" xfId="284"/>
    <cellStyle name="_TG-TH_1_Qt-HT3PQ1(CauKho)" xfId="285"/>
    <cellStyle name="_TG-TH_1_Sheet1" xfId="286"/>
    <cellStyle name="_TG-TH_1_ÿÿÿÿÿ" xfId="287"/>
    <cellStyle name="_TG-TH_2" xfId="288"/>
    <cellStyle name="_TG-TH_2_160505 BIEU CHI NSDP TREN DAU DAN (BAO GÔM BSCMT)" xfId="289"/>
    <cellStyle name="_TG-TH_2_ApGiaVatTu_cayxanh_latgach" xfId="290"/>
    <cellStyle name="_TG-TH_2_BANG TONG HOP TINH HINH THANH QUYET TOAN (MOI I)" xfId="291"/>
    <cellStyle name="_TG-TH_2_BAO GIA NGAY 24-10-08 (co dam)" xfId="292"/>
    <cellStyle name="_TG-TH_2_BC CV 6403 BKHĐT" xfId="293"/>
    <cellStyle name="_TG-TH_2_BC NQ11-CP - chinh sua lai" xfId="294"/>
    <cellStyle name="_TG-TH_2_BC NQ11-CP-Quynh sau bieu so3" xfId="295"/>
    <cellStyle name="_TG-TH_2_BC_NQ11-CP_-_Thao_sua_lai" xfId="296"/>
    <cellStyle name="_TG-TH_2_Book1" xfId="297"/>
    <cellStyle name="_TG-TH_2_Book1_1" xfId="298"/>
    <cellStyle name="_TG-TH_2_Book1_1_BC CV 6403 BKHĐT" xfId="299"/>
    <cellStyle name="_TG-TH_2_Book1_1_Luy ke von ung nam 2011 -Thoa gui ngay 12-8-2012" xfId="300"/>
    <cellStyle name="_TG-TH_2_Book1_2" xfId="301"/>
    <cellStyle name="_TG-TH_2_Book1_2_BC CV 6403 BKHĐT" xfId="302"/>
    <cellStyle name="_TG-TH_2_Book1_2_Luy ke von ung nam 2011 -Thoa gui ngay 12-8-2012" xfId="303"/>
    <cellStyle name="_TG-TH_2_Book1_BC CV 6403 BKHĐT" xfId="304"/>
    <cellStyle name="_TG-TH_2_Book1_Luy ke von ung nam 2011 -Thoa gui ngay 12-8-2012" xfId="305"/>
    <cellStyle name="_TG-TH_2_CAU Khanh Nam(Thi Cong)" xfId="306"/>
    <cellStyle name="_TG-TH_2_ChiHuong_ApGia" xfId="307"/>
    <cellStyle name="_TG-TH_2_CoCauPhi (version 1)" xfId="308"/>
    <cellStyle name="_TG-TH_2_DAU NOI PL-CL TAI PHU LAMHC" xfId="309"/>
    <cellStyle name="_TG-TH_2_DU TRU VAT TU" xfId="310"/>
    <cellStyle name="_TG-TH_2_Lora-tungchau" xfId="311"/>
    <cellStyle name="_TG-TH_2_Luy ke von ung nam 2011 -Thoa gui ngay 12-8-2012" xfId="312"/>
    <cellStyle name="_TG-TH_2_NhanCong" xfId="313"/>
    <cellStyle name="_TG-TH_2_phu luc tong ket tinh hinh TH giai doan 03-10 (ngay 30)" xfId="314"/>
    <cellStyle name="_TG-TH_2_Qt-HT3PQ1(CauKho)" xfId="315"/>
    <cellStyle name="_TG-TH_2_Sheet1" xfId="316"/>
    <cellStyle name="_TG-TH_2_ÿÿÿÿÿ" xfId="317"/>
    <cellStyle name="_TG-TH_3" xfId="318"/>
    <cellStyle name="_TG-TH_3_160505 BIEU CHI NSDP TREN DAU DAN (BAO GÔM BSCMT)" xfId="319"/>
    <cellStyle name="_TG-TH_3_Lora-tungchau" xfId="320"/>
    <cellStyle name="_TG-TH_3_Qt-HT3PQ1(CauKho)" xfId="321"/>
    <cellStyle name="_TG-TH_4" xfId="322"/>
    <cellStyle name="_Tong dutoan PP LAHAI" xfId="323"/>
    <cellStyle name="_TPCP GT-24-5-Mien Nui" xfId="324"/>
    <cellStyle name="_ung truoc 2011 NSTW Thanh Hoa + Nge An gui Thu 12-5" xfId="325"/>
    <cellStyle name="_ung truoc cua long an (6-5-2010)" xfId="326"/>
    <cellStyle name="_Ung von nam 2011 vung TNB - Doan Cong tac (12-5-2010)" xfId="327"/>
    <cellStyle name="_Ung von nam 2011 vung TNB - Doan Cong tac (12-5-2010)_Cong trinh co y kien LD_Dang_NN_2011-Tay nguyen-9-10" xfId="328"/>
    <cellStyle name="_Ung von nam 2011 vung TNB - Doan Cong tac (12-5-2010)_TN - Ho tro khac 2011" xfId="329"/>
    <cellStyle name="_ÿÿÿÿÿ" xfId="330"/>
    <cellStyle name="_ÿÿÿÿÿ_Kh ql62 (2010) 11-09" xfId="331"/>
    <cellStyle name="_ÿÿÿÿÿ_Khung 2012" xfId="332"/>
    <cellStyle name="~1" xfId="333"/>
    <cellStyle name="’Ê‰Ý [0.00]_laroux" xfId="334"/>
    <cellStyle name="’Ê‰Ý_laroux" xfId="335"/>
    <cellStyle name="•W?_Format" xfId="336"/>
    <cellStyle name="•W€_’·Šú‰p•¶" xfId="337"/>
    <cellStyle name="•W_¯–ì" xfId="338"/>
    <cellStyle name="W_MARINE" xfId="339"/>
    <cellStyle name="0" xfId="340"/>
    <cellStyle name="0.0" xfId="341"/>
    <cellStyle name="0.00" xfId="342"/>
    <cellStyle name="1" xfId="343"/>
    <cellStyle name="1_160505 BIEU CHI NSDP TREN DAU DAN (BAO GÔM BSCMT)" xfId="344"/>
    <cellStyle name="1_2016.04.20 XAC DINH QL GD HC" xfId="345"/>
    <cellStyle name="1_2-Ha GiangBB2011-V1" xfId="346"/>
    <cellStyle name="1_50-BB Vung tau 2011" xfId="347"/>
    <cellStyle name="1_52-Long An2011.BB-V1" xfId="348"/>
    <cellStyle name="1_BAO GIA NGAY 24-10-08 (co dam)" xfId="349"/>
    <cellStyle name="1_Book1" xfId="350"/>
    <cellStyle name="1_Book1_1" xfId="351"/>
    <cellStyle name="1_Cau thuy dien Ban La (Cu Anh)" xfId="352"/>
    <cellStyle name="1_Cau thuy dien Ban La (Cu Anh)_1009030 TW chi vong II pan bo lua ra (update dan so-thuy loi phi 30-9-2010)(bac ninh-quang ngai)final chinh Da Nang" xfId="353"/>
    <cellStyle name="1_Cau thuy dien Ban La (Cu Anh)_160505 BIEU CHI NSDP TREN DAU DAN (BAO GÔM BSCMT)" xfId="354"/>
    <cellStyle name="1_Cong trinh co y kien LD_Dang_NN_2011-Tay nguyen-9-10" xfId="355"/>
    <cellStyle name="1_DT 2010-Dong  Nai-V2" xfId="356"/>
    <cellStyle name="1_Du toan 558 (Km17+508.12 - Km 22)" xfId="357"/>
    <cellStyle name="1_Du toan 558 (Km17+508.12 - Km 22)_1009030 TW chi vong II pan bo lua ra (update dan so-thuy loi phi 30-9-2010)(bac ninh-quang ngai)final chinh Da Nang" xfId="358"/>
    <cellStyle name="1_Du toan 558 (Km17+508.12 - Km 22)_160505 BIEU CHI NSDP TREN DAU DAN (BAO GÔM BSCMT)" xfId="359"/>
    <cellStyle name="1_Gia_VLQL48_duyet " xfId="360"/>
    <cellStyle name="1_Hai Duong2010-PA294.700" xfId="361"/>
    <cellStyle name="1_Hai Duong2010-V1-Dukienlai" xfId="362"/>
    <cellStyle name="1_Kh ql62 (2010) 11-09" xfId="363"/>
    <cellStyle name="1_Khung 2012" xfId="364"/>
    <cellStyle name="1_KlQdinhduyet" xfId="365"/>
    <cellStyle name="1_QUY LUONG GIAO DUC 2017 (CHUYEN PHONG)" xfId="366"/>
    <cellStyle name="1_TN - Ho tro khac 2011" xfId="367"/>
    <cellStyle name="1_TRUNG PMU 5" xfId="368"/>
    <cellStyle name="1_Vinh Phuc2010-V1" xfId="369"/>
    <cellStyle name="1_ÿÿÿÿÿ" xfId="370"/>
    <cellStyle name="1_ÿÿÿÿÿ_Bieu tong hop nhu cau ung 2011 da chon loc -Mien nui" xfId="371"/>
    <cellStyle name="1_ÿÿÿÿÿ_Kh ql62 (2010) 11-09" xfId="372"/>
    <cellStyle name="1_ÿÿÿÿÿ_Khung 2012" xfId="373"/>
    <cellStyle name="18" xfId="374"/>
    <cellStyle name="¹éºÐÀ²_      " xfId="375"/>
    <cellStyle name="2" xfId="376"/>
    <cellStyle name="2_Book1" xfId="377"/>
    <cellStyle name="2_Book1_1" xfId="378"/>
    <cellStyle name="2_Cau thuy dien Ban La (Cu Anh)" xfId="379"/>
    <cellStyle name="2_Cau thuy dien Ban La (Cu Anh)_1009030 TW chi vong II pan bo lua ra (update dan so-thuy loi phi 30-9-2010)(bac ninh-quang ngai)final chinh Da Nang" xfId="380"/>
    <cellStyle name="2_Cau thuy dien Ban La (Cu Anh)_160505 BIEU CHI NSDP TREN DAU DAN (BAO GÔM BSCMT)" xfId="381"/>
    <cellStyle name="2_Du toan 558 (Km17+508.12 - Km 22)" xfId="382"/>
    <cellStyle name="2_Du toan 558 (Km17+508.12 - Km 22)_1009030 TW chi vong II pan bo lua ra (update dan so-thuy loi phi 30-9-2010)(bac ninh-quang ngai)final chinh Da Nang" xfId="383"/>
    <cellStyle name="2_Du toan 558 (Km17+508.12 - Km 22)_160505 BIEU CHI NSDP TREN DAU DAN (BAO GÔM BSCMT)" xfId="384"/>
    <cellStyle name="2_Gia_VLQL48_duyet " xfId="385"/>
    <cellStyle name="2_KlQdinhduyet" xfId="386"/>
    <cellStyle name="2_TRUNG PMU 5" xfId="387"/>
    <cellStyle name="2_ÿÿÿÿÿ" xfId="388"/>
    <cellStyle name="2_ÿÿÿÿÿ_Bieu tong hop nhu cau ung 2011 da chon loc -Mien nui" xfId="389"/>
    <cellStyle name="20" xfId="390"/>
    <cellStyle name="-2001" xfId="391"/>
    <cellStyle name="3" xfId="392"/>
    <cellStyle name="3_Book1" xfId="393"/>
    <cellStyle name="3_Book1_1" xfId="394"/>
    <cellStyle name="3_Cau thuy dien Ban La (Cu Anh)" xfId="395"/>
    <cellStyle name="3_Cau thuy dien Ban La (Cu Anh)_1009030 TW chi vong II pan bo lua ra (update dan so-thuy loi phi 30-9-2010)(bac ninh-quang ngai)final chinh Da Nang" xfId="396"/>
    <cellStyle name="3_Cau thuy dien Ban La (Cu Anh)_160505 BIEU CHI NSDP TREN DAU DAN (BAO GÔM BSCMT)" xfId="397"/>
    <cellStyle name="3_Du toan 558 (Km17+508.12 - Km 22)" xfId="398"/>
    <cellStyle name="3_Du toan 558 (Km17+508.12 - Km 22)_1009030 TW chi vong II pan bo lua ra (update dan so-thuy loi phi 30-9-2010)(bac ninh-quang ngai)final chinh Da Nang" xfId="399"/>
    <cellStyle name="3_Du toan 558 (Km17+508.12 - Km 22)_160505 BIEU CHI NSDP TREN DAU DAN (BAO GÔM BSCMT)" xfId="400"/>
    <cellStyle name="3_Gia_VLQL48_duyet " xfId="401"/>
    <cellStyle name="3_KlQdinhduyet" xfId="402"/>
    <cellStyle name="3_ÿÿÿÿÿ" xfId="403"/>
    <cellStyle name="4" xfId="404"/>
    <cellStyle name="4_Book1" xfId="405"/>
    <cellStyle name="4_Book1_1" xfId="406"/>
    <cellStyle name="4_Cau thuy dien Ban La (Cu Anh)" xfId="407"/>
    <cellStyle name="4_Cau thuy dien Ban La (Cu Anh)_1009030 TW chi vong II pan bo lua ra (update dan so-thuy loi phi 30-9-2010)(bac ninh-quang ngai)final chinh Da Nang" xfId="408"/>
    <cellStyle name="4_Cau thuy dien Ban La (Cu Anh)_160505 BIEU CHI NSDP TREN DAU DAN (BAO GÔM BSCMT)" xfId="409"/>
    <cellStyle name="4_Du toan 558 (Km17+508.12 - Km 22)" xfId="410"/>
    <cellStyle name="4_Du toan 558 (Km17+508.12 - Km 22)_1009030 TW chi vong II pan bo lua ra (update dan so-thuy loi phi 30-9-2010)(bac ninh-quang ngai)final chinh Da Nang" xfId="411"/>
    <cellStyle name="4_Du toan 558 (Km17+508.12 - Km 22)_160505 BIEU CHI NSDP TREN DAU DAN (BAO GÔM BSCMT)" xfId="412"/>
    <cellStyle name="4_Gia_VLQL48_duyet " xfId="413"/>
    <cellStyle name="4_KlQdinhduyet" xfId="414"/>
    <cellStyle name="4_ÿÿÿÿÿ" xfId="415"/>
    <cellStyle name="6" xfId="416"/>
    <cellStyle name="6_Cong trinh co y kien LD_Dang_NN_2011-Tay nguyen-9-10" xfId="417"/>
    <cellStyle name="6_TN - Ho tro khac 2011" xfId="418"/>
    <cellStyle name="9" xfId="419"/>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ody" xfId="435"/>
    <cellStyle name="C?AØ_¿?¾÷CoE² " xfId="436"/>
    <cellStyle name="C~1" xfId="437"/>
    <cellStyle name="Ç¥ÁØ_      " xfId="438"/>
    <cellStyle name="C￥AØ_¿μ¾÷CoE² " xfId="439"/>
    <cellStyle name="Ç¥ÁØ_±¸¹Ì´ëÃ¥" xfId="440"/>
    <cellStyle name="C￥AØ_Sheet1_¿μ¾÷CoE² " xfId="441"/>
    <cellStyle name="Ç¥ÁØ_ÿÿÿÿÿÿ_4_ÃÑÇÕ°è " xfId="442"/>
    <cellStyle name="Calc Currency (0)" xfId="443"/>
    <cellStyle name="Calc Currency (2)" xfId="444"/>
    <cellStyle name="Calc Percent (0)" xfId="445"/>
    <cellStyle name="Calc Percent (1)" xfId="446"/>
    <cellStyle name="Calc Percent (2)" xfId="447"/>
    <cellStyle name="Calc Units (0)" xfId="448"/>
    <cellStyle name="Calc Units (1)" xfId="449"/>
    <cellStyle name="Calc Units (2)" xfId="450"/>
    <cellStyle name="category" xfId="451"/>
    <cellStyle name="Cerrency_Sheet2_XANGDAU" xfId="452"/>
    <cellStyle name="Chi phÝ kh¸c_Book1" xfId="453"/>
    <cellStyle name="CHUONG" xfId="454"/>
    <cellStyle name="Comma" xfId="455" builtinId="3"/>
    <cellStyle name="Comma  - Style1" xfId="456"/>
    <cellStyle name="Comma  - Style2" xfId="457"/>
    <cellStyle name="Comma  - Style3" xfId="458"/>
    <cellStyle name="Comma  - Style4" xfId="459"/>
    <cellStyle name="Comma  - Style5" xfId="460"/>
    <cellStyle name="Comma  - Style6" xfId="461"/>
    <cellStyle name="Comma  - Style7" xfId="462"/>
    <cellStyle name="Comma  - Style8" xfId="463"/>
    <cellStyle name="Comma [0] 2" xfId="464"/>
    <cellStyle name="Comma [0] 3" xfId="465"/>
    <cellStyle name="Comma [00]" xfId="466"/>
    <cellStyle name="Comma 10" xfId="467"/>
    <cellStyle name="Comma 10 2" xfId="1061"/>
    <cellStyle name="Comma 11" xfId="468"/>
    <cellStyle name="Comma 12" xfId="469"/>
    <cellStyle name="Comma 12 2" xfId="470"/>
    <cellStyle name="Comma 12_140817 20 DP" xfId="471"/>
    <cellStyle name="Comma 13" xfId="1033"/>
    <cellStyle name="Comma 14" xfId="472"/>
    <cellStyle name="Comma 14 2" xfId="1059"/>
    <cellStyle name="Comma 15" xfId="473"/>
    <cellStyle name="Comma 16" xfId="1034"/>
    <cellStyle name="Comma 16 3 6" xfId="1050"/>
    <cellStyle name="Comma 17" xfId="1047"/>
    <cellStyle name="Comma 2" xfId="474"/>
    <cellStyle name="Comma 2 2" xfId="475"/>
    <cellStyle name="Comma 2 3" xfId="476"/>
    <cellStyle name="Comma 2 3 2" xfId="477"/>
    <cellStyle name="Comma 2 5" xfId="478"/>
    <cellStyle name="Comma 2_131021 TDT VON DAU TU 2014 (CT MTQG) GUI TONG HOP" xfId="479"/>
    <cellStyle name="Comma 21 2" xfId="480"/>
    <cellStyle name="Comma 3" xfId="481"/>
    <cellStyle name="Comma 3 2" xfId="1039"/>
    <cellStyle name="Comma 3 2 2" xfId="482"/>
    <cellStyle name="Comma 3 3" xfId="1048"/>
    <cellStyle name="Comma 3_160505 BIEU CHI NSDP TREN DAU DAN (BAO GÔM BSCMT)" xfId="483"/>
    <cellStyle name="Comma 4" xfId="484"/>
    <cellStyle name="Comma 4 2" xfId="1056"/>
    <cellStyle name="Comma 4 2 2 24" xfId="1042"/>
    <cellStyle name="Comma 5" xfId="485"/>
    <cellStyle name="Comma 53" xfId="1065"/>
    <cellStyle name="Comma 53 4" xfId="1038"/>
    <cellStyle name="Comma 6" xfId="486"/>
    <cellStyle name="Comma 62" xfId="1036"/>
    <cellStyle name="Comma 7" xfId="487"/>
    <cellStyle name="Comma 71" xfId="1051"/>
    <cellStyle name="Comma 8" xfId="488"/>
    <cellStyle name="Comma 8 2" xfId="1041"/>
    <cellStyle name="Comma 9" xfId="489"/>
    <cellStyle name="comma zerodec" xfId="490"/>
    <cellStyle name="Comma0" xfId="491"/>
    <cellStyle name="cong" xfId="492"/>
    <cellStyle name="Copied" xfId="493"/>
    <cellStyle name="Co聭ma_Sheet1" xfId="494"/>
    <cellStyle name="Cࡵrrency_Sheet1_PRODUCTĠ" xfId="495"/>
    <cellStyle name="Currency [0] 2" xfId="496"/>
    <cellStyle name="Currency [00]" xfId="497"/>
    <cellStyle name="Currency0" xfId="498"/>
    <cellStyle name="Currency1" xfId="499"/>
    <cellStyle name="D1" xfId="500"/>
    <cellStyle name="Date" xfId="501"/>
    <cellStyle name="Date Short" xfId="502"/>
    <cellStyle name="Date_Book1" xfId="503"/>
    <cellStyle name="DAUDE" xfId="504"/>
    <cellStyle name="Dezimal [0]_35ERI8T2gbIEMixb4v26icuOo" xfId="505"/>
    <cellStyle name="Dezimal_35ERI8T2gbIEMixb4v26icuOo" xfId="506"/>
    <cellStyle name="Dg" xfId="507"/>
    <cellStyle name="Dgia" xfId="508"/>
    <cellStyle name="Dollar (zero dec)" xfId="509"/>
    <cellStyle name="Don gia" xfId="510"/>
    <cellStyle name="Dziesi?tny [0]_Invoices2001Slovakia" xfId="511"/>
    <cellStyle name="Dziesi?tny_Invoices2001Slovakia" xfId="512"/>
    <cellStyle name="Dziesietny [0]_Invoices2001Slovakia" xfId="513"/>
    <cellStyle name="Dziesiętny [0]_Invoices2001Slovakia" xfId="514"/>
    <cellStyle name="Dziesietny [0]_Invoices2001Slovakia_01_Nha so 1_Dien" xfId="515"/>
    <cellStyle name="Dziesiętny [0]_Invoices2001Slovakia_01_Nha so 1_Dien" xfId="516"/>
    <cellStyle name="Dziesietny [0]_Invoices2001Slovakia_10_Nha so 10_Dien1" xfId="517"/>
    <cellStyle name="Dziesiętny [0]_Invoices2001Slovakia_10_Nha so 10_Dien1" xfId="518"/>
    <cellStyle name="Dziesietny [0]_Invoices2001Slovakia_Book1" xfId="519"/>
    <cellStyle name="Dziesiętny [0]_Invoices2001Slovakia_Book1" xfId="520"/>
    <cellStyle name="Dziesietny [0]_Invoices2001Slovakia_Book1_1" xfId="521"/>
    <cellStyle name="Dziesiętny [0]_Invoices2001Slovakia_Book1_1" xfId="522"/>
    <cellStyle name="Dziesietny [0]_Invoices2001Slovakia_Book1_1_Book1" xfId="523"/>
    <cellStyle name="Dziesiętny [0]_Invoices2001Slovakia_Book1_1_Book1" xfId="524"/>
    <cellStyle name="Dziesietny [0]_Invoices2001Slovakia_Book1_2" xfId="525"/>
    <cellStyle name="Dziesiętny [0]_Invoices2001Slovakia_Book1_2" xfId="526"/>
    <cellStyle name="Dziesietny [0]_Invoices2001Slovakia_Book1_Nhu cau von ung truoc 2011 Tha h Hoa + Nge An gui TW" xfId="527"/>
    <cellStyle name="Dziesiętny [0]_Invoices2001Slovakia_Book1_Nhu cau von ung truoc 2011 Tha h Hoa + Nge An gui TW" xfId="528"/>
    <cellStyle name="Dziesietny [0]_Invoices2001Slovakia_Book1_Tong hop Cac tuyen(9-1-06)" xfId="529"/>
    <cellStyle name="Dziesiętny [0]_Invoices2001Slovakia_Book1_Tong hop Cac tuyen(9-1-06)" xfId="530"/>
    <cellStyle name="Dziesietny [0]_Invoices2001Slovakia_Book1_ung truoc 2011 NSTW Thanh Hoa + Nge An gui Thu 12-5" xfId="531"/>
    <cellStyle name="Dziesiętny [0]_Invoices2001Slovakia_Book1_ung truoc 2011 NSTW Thanh Hoa + Nge An gui Thu 12-5" xfId="532"/>
    <cellStyle name="Dziesietny [0]_Invoices2001Slovakia_d-uong+TDT" xfId="533"/>
    <cellStyle name="Dziesiętny [0]_Invoices2001Slovakia_Nhµ ®Ó xe" xfId="534"/>
    <cellStyle name="Dziesietny [0]_Invoices2001Slovakia_Nha bao ve(28-7-05)" xfId="535"/>
    <cellStyle name="Dziesiętny [0]_Invoices2001Slovakia_Nha bao ve(28-7-05)" xfId="536"/>
    <cellStyle name="Dziesietny [0]_Invoices2001Slovakia_NHA de xe nguyen du" xfId="537"/>
    <cellStyle name="Dziesiętny [0]_Invoices2001Slovakia_NHA de xe nguyen du" xfId="538"/>
    <cellStyle name="Dziesietny [0]_Invoices2001Slovakia_Nhalamviec VTC(25-1-05)" xfId="539"/>
    <cellStyle name="Dziesiętny [0]_Invoices2001Slovakia_Nhalamviec VTC(25-1-05)" xfId="540"/>
    <cellStyle name="Dziesietny [0]_Invoices2001Slovakia_Nhu cau von ung truoc 2011 Tha h Hoa + Nge An gui TW" xfId="541"/>
    <cellStyle name="Dziesiętny [0]_Invoices2001Slovakia_TDT KHANH HOA" xfId="542"/>
    <cellStyle name="Dziesietny [0]_Invoices2001Slovakia_TDT KHANH HOA_Tong hop Cac tuyen(9-1-06)" xfId="543"/>
    <cellStyle name="Dziesiętny [0]_Invoices2001Slovakia_TDT KHANH HOA_Tong hop Cac tuyen(9-1-06)" xfId="544"/>
    <cellStyle name="Dziesietny [0]_Invoices2001Slovakia_TDT quangngai" xfId="545"/>
    <cellStyle name="Dziesiętny [0]_Invoices2001Slovakia_TDT quangngai" xfId="546"/>
    <cellStyle name="Dziesietny [0]_Invoices2001Slovakia_TMDT(10-5-06)" xfId="547"/>
    <cellStyle name="Dziesietny_Invoices2001Slovakia" xfId="548"/>
    <cellStyle name="Dziesiętny_Invoices2001Slovakia" xfId="549"/>
    <cellStyle name="Dziesietny_Invoices2001Slovakia_01_Nha so 1_Dien" xfId="550"/>
    <cellStyle name="Dziesiętny_Invoices2001Slovakia_01_Nha so 1_Dien" xfId="551"/>
    <cellStyle name="Dziesietny_Invoices2001Slovakia_10_Nha so 10_Dien1" xfId="552"/>
    <cellStyle name="Dziesiętny_Invoices2001Slovakia_10_Nha so 10_Dien1" xfId="553"/>
    <cellStyle name="Dziesietny_Invoices2001Slovakia_Book1" xfId="554"/>
    <cellStyle name="Dziesiętny_Invoices2001Slovakia_Book1" xfId="555"/>
    <cellStyle name="Dziesietny_Invoices2001Slovakia_Book1_1" xfId="556"/>
    <cellStyle name="Dziesiętny_Invoices2001Slovakia_Book1_1" xfId="557"/>
    <cellStyle name="Dziesietny_Invoices2001Slovakia_Book1_1_Book1" xfId="558"/>
    <cellStyle name="Dziesiętny_Invoices2001Slovakia_Book1_1_Book1" xfId="559"/>
    <cellStyle name="Dziesietny_Invoices2001Slovakia_Book1_2" xfId="560"/>
    <cellStyle name="Dziesiętny_Invoices2001Slovakia_Book1_2" xfId="561"/>
    <cellStyle name="Dziesietny_Invoices2001Slovakia_Book1_Nhu cau von ung truoc 2011 Tha h Hoa + Nge An gui TW" xfId="562"/>
    <cellStyle name="Dziesiętny_Invoices2001Slovakia_Book1_Nhu cau von ung truoc 2011 Tha h Hoa + Nge An gui TW" xfId="563"/>
    <cellStyle name="Dziesietny_Invoices2001Slovakia_Book1_Tong hop Cac tuyen(9-1-06)" xfId="564"/>
    <cellStyle name="Dziesiętny_Invoices2001Slovakia_Book1_Tong hop Cac tuyen(9-1-06)" xfId="565"/>
    <cellStyle name="Dziesietny_Invoices2001Slovakia_Book1_ung truoc 2011 NSTW Thanh Hoa + Nge An gui Thu 12-5" xfId="566"/>
    <cellStyle name="Dziesiętny_Invoices2001Slovakia_Book1_ung truoc 2011 NSTW Thanh Hoa + Nge An gui Thu 12-5" xfId="567"/>
    <cellStyle name="Dziesietny_Invoices2001Slovakia_d-uong+TDT" xfId="568"/>
    <cellStyle name="Dziesiętny_Invoices2001Slovakia_Nhµ ®Ó xe" xfId="569"/>
    <cellStyle name="Dziesietny_Invoices2001Slovakia_Nha bao ve(28-7-05)" xfId="570"/>
    <cellStyle name="Dziesiętny_Invoices2001Slovakia_Nha bao ve(28-7-05)" xfId="571"/>
    <cellStyle name="Dziesietny_Invoices2001Slovakia_NHA de xe nguyen du" xfId="572"/>
    <cellStyle name="Dziesiętny_Invoices2001Slovakia_NHA de xe nguyen du" xfId="573"/>
    <cellStyle name="Dziesietny_Invoices2001Slovakia_Nhalamviec VTC(25-1-05)" xfId="574"/>
    <cellStyle name="Dziesiętny_Invoices2001Slovakia_Nhalamviec VTC(25-1-05)" xfId="575"/>
    <cellStyle name="Dziesietny_Invoices2001Slovakia_Nhu cau von ung truoc 2011 Tha h Hoa + Nge An gui TW" xfId="576"/>
    <cellStyle name="Dziesiętny_Invoices2001Slovakia_TDT KHANH HOA" xfId="577"/>
    <cellStyle name="Dziesietny_Invoices2001Slovakia_TDT KHANH HOA_Tong hop Cac tuyen(9-1-06)" xfId="578"/>
    <cellStyle name="Dziesiętny_Invoices2001Slovakia_TDT KHANH HOA_Tong hop Cac tuyen(9-1-06)" xfId="579"/>
    <cellStyle name="Dziesietny_Invoices2001Slovakia_TDT quangngai" xfId="580"/>
    <cellStyle name="Dziesiętny_Invoices2001Slovakia_TDT quangngai" xfId="581"/>
    <cellStyle name="Dziesietny_Invoices2001Slovakia_TMDT(10-5-06)" xfId="582"/>
    <cellStyle name="e" xfId="583"/>
    <cellStyle name="Enter Currency (0)" xfId="584"/>
    <cellStyle name="Enter Currency (2)" xfId="585"/>
    <cellStyle name="Enter Units (0)" xfId="586"/>
    <cellStyle name="Enter Units (1)" xfId="587"/>
    <cellStyle name="Enter Units (2)" xfId="588"/>
    <cellStyle name="Entered" xfId="589"/>
    <cellStyle name="Euro" xfId="590"/>
    <cellStyle name="Excel Built-in Normal" xfId="591"/>
    <cellStyle name="f" xfId="592"/>
    <cellStyle name="Fixed" xfId="593"/>
    <cellStyle name="gia" xfId="594"/>
    <cellStyle name="Grey" xfId="595"/>
    <cellStyle name="Group" xfId="596"/>
    <cellStyle name="H" xfId="597"/>
    <cellStyle name="ha" xfId="598"/>
    <cellStyle name="HAI" xfId="599"/>
    <cellStyle name="Head 1" xfId="600"/>
    <cellStyle name="HEADER" xfId="601"/>
    <cellStyle name="Header1" xfId="602"/>
    <cellStyle name="Header2" xfId="603"/>
    <cellStyle name="HEADING1" xfId="604"/>
    <cellStyle name="HEADING2" xfId="605"/>
    <cellStyle name="HEADINGS" xfId="606"/>
    <cellStyle name="HEADINGSTOP" xfId="607"/>
    <cellStyle name="headoption" xfId="608"/>
    <cellStyle name="Hoa-Scholl" xfId="609"/>
    <cellStyle name="HUY" xfId="610"/>
    <cellStyle name="i phÝ kh¸c_B¶ng 2" xfId="611"/>
    <cellStyle name="I.3" xfId="612"/>
    <cellStyle name="i·0" xfId="613"/>
    <cellStyle name="ï-¾È»ê_BiÓu TB" xfId="614"/>
    <cellStyle name="Input [yellow]" xfId="615"/>
    <cellStyle name="k_TONG HOP KINH PHI" xfId="616"/>
    <cellStyle name="k_ÿÿÿÿÿ" xfId="617"/>
    <cellStyle name="k_ÿÿÿÿÿ_1" xfId="618"/>
    <cellStyle name="k_ÿÿÿÿÿ_2" xfId="619"/>
    <cellStyle name="kh¸c_Bang Chi tieu" xfId="620"/>
    <cellStyle name="khanh" xfId="621"/>
    <cellStyle name="khung" xfId="622"/>
    <cellStyle name="Ledger 17 x 11 in" xfId="623"/>
    <cellStyle name="Ledger 17 x 11 in 2" xfId="624"/>
    <cellStyle name="left" xfId="625"/>
    <cellStyle name="Line" xfId="626"/>
    <cellStyle name="Link Currency (0)" xfId="627"/>
    <cellStyle name="Link Currency (2)" xfId="628"/>
    <cellStyle name="Link Units (0)" xfId="629"/>
    <cellStyle name="Link Units (1)" xfId="630"/>
    <cellStyle name="Link Units (2)" xfId="631"/>
    <cellStyle name="MAU" xfId="632"/>
    <cellStyle name="Millares [0]_Well Timing" xfId="633"/>
    <cellStyle name="Millares_Well Timing" xfId="634"/>
    <cellStyle name="Milliers [0]_      " xfId="635"/>
    <cellStyle name="Milliers_      " xfId="636"/>
    <cellStyle name="Model" xfId="637"/>
    <cellStyle name="moi" xfId="638"/>
    <cellStyle name="Moneda [0]_Well Timing" xfId="639"/>
    <cellStyle name="Moneda_Well Timing" xfId="640"/>
    <cellStyle name="Monétaire [0]_      " xfId="641"/>
    <cellStyle name="Monétaire_      " xfId="642"/>
    <cellStyle name="n" xfId="643"/>
    <cellStyle name="New Times Roman" xfId="644"/>
    <cellStyle name="nga" xfId="645"/>
    <cellStyle name="no dec" xfId="646"/>
    <cellStyle name="ÑONVÒ" xfId="647"/>
    <cellStyle name="Normal" xfId="0" builtinId="0"/>
    <cellStyle name="Normal - Style1" xfId="648"/>
    <cellStyle name="Normal - Style1 3" xfId="1057"/>
    <cellStyle name="Normal - 유형1" xfId="649"/>
    <cellStyle name="Normal 10" xfId="650"/>
    <cellStyle name="Normal 10 10" xfId="1032"/>
    <cellStyle name="Normal 10 2" xfId="1040"/>
    <cellStyle name="Normal 10 2 24" xfId="1062"/>
    <cellStyle name="Normal 10 2 24 3" xfId="1044"/>
    <cellStyle name="Normal 10 27" xfId="1045"/>
    <cellStyle name="Normal 10 27 2" xfId="1054"/>
    <cellStyle name="Normal 11" xfId="651"/>
    <cellStyle name="Normal 11 2" xfId="1028"/>
    <cellStyle name="Normal 11 4 3" xfId="1043"/>
    <cellStyle name="Normal 12" xfId="652"/>
    <cellStyle name="Normal 13" xfId="653"/>
    <cellStyle name="Normal 13 2" xfId="1060"/>
    <cellStyle name="Normal 14" xfId="654"/>
    <cellStyle name="Normal 15" xfId="655"/>
    <cellStyle name="Normal 16" xfId="656"/>
    <cellStyle name="Normal 17" xfId="657"/>
    <cellStyle name="Normal 18" xfId="658"/>
    <cellStyle name="Normal 19" xfId="659"/>
    <cellStyle name="Normal 2" xfId="660"/>
    <cellStyle name="Normal 2 2" xfId="661"/>
    <cellStyle name="Normal 2 2 2" xfId="662"/>
    <cellStyle name="Normal 2 3" xfId="663"/>
    <cellStyle name="Normal 2 3 2" xfId="664"/>
    <cellStyle name="Normal 2 4" xfId="665"/>
    <cellStyle name="Normal 2 5" xfId="666"/>
    <cellStyle name="Normal 2_1- DT8a+DT8b-lam DT2014" xfId="667"/>
    <cellStyle name="Normal 20" xfId="668"/>
    <cellStyle name="Normal 21" xfId="669"/>
    <cellStyle name="Normal 22" xfId="670"/>
    <cellStyle name="Normal 23" xfId="671"/>
    <cellStyle name="Normal 25" xfId="672"/>
    <cellStyle name="Normal 26" xfId="673"/>
    <cellStyle name="Normal 27" xfId="674"/>
    <cellStyle name="Normal 3" xfId="675"/>
    <cellStyle name="Normal 3 2" xfId="676"/>
    <cellStyle name="Normal 3 2 5" xfId="1046"/>
    <cellStyle name="Normal 3 3" xfId="1027"/>
    <cellStyle name="Normal 3 4 2" xfId="677"/>
    <cellStyle name="Normal 3 8" xfId="678"/>
    <cellStyle name="Normal 3_160413  CHI TIEU DAN SO - CO CAU VUNG" xfId="679"/>
    <cellStyle name="Normal 30" xfId="680"/>
    <cellStyle name="Normal 31" xfId="681"/>
    <cellStyle name="Normal 34" xfId="682"/>
    <cellStyle name="Normal 35" xfId="683"/>
    <cellStyle name="Normal 37" xfId="684"/>
    <cellStyle name="Normal 38" xfId="685"/>
    <cellStyle name="Normal 4" xfId="686"/>
    <cellStyle name="Normal 4 2" xfId="687"/>
    <cellStyle name="Normal 4 3" xfId="688"/>
    <cellStyle name="Normal 4_130114 Tong hop DT 2013 - HDND thong qua" xfId="689"/>
    <cellStyle name="Normal 41" xfId="690"/>
    <cellStyle name="Normal 42" xfId="691"/>
    <cellStyle name="Normal 45" xfId="692"/>
    <cellStyle name="Normal 46" xfId="693"/>
    <cellStyle name="Normal 47" xfId="694"/>
    <cellStyle name="Normal 48" xfId="695"/>
    <cellStyle name="Normal 49" xfId="696"/>
    <cellStyle name="Normal 5" xfId="697"/>
    <cellStyle name="Normal 5 2" xfId="698"/>
    <cellStyle name="Normal 5 3" xfId="699"/>
    <cellStyle name="Normal 5_A141023- Bieu giao thu NSNN nam 2015 (638.600)" xfId="700"/>
    <cellStyle name="Normal 55 6 4 2" xfId="1049"/>
    <cellStyle name="Normal 55 7" xfId="1055"/>
    <cellStyle name="Normal 57 2" xfId="1066"/>
    <cellStyle name="Normal 59 2 2 2" xfId="1037"/>
    <cellStyle name="Normal 59 3 2 2 2 2 2" xfId="1053"/>
    <cellStyle name="Normal 59 3 4 2 4 2" xfId="1052"/>
    <cellStyle name="Normal 6" xfId="701"/>
    <cellStyle name="Normal 6 2" xfId="702"/>
    <cellStyle name="Normal 6_131021 TDT VON DAU TU 2014 (CT MTQG) GUI TONG HOP" xfId="703"/>
    <cellStyle name="Normal 62" xfId="1064"/>
    <cellStyle name="Normal 62 2" xfId="1030"/>
    <cellStyle name="Normal 7" xfId="704"/>
    <cellStyle name="Normal 7 2" xfId="705"/>
    <cellStyle name="Normal 7_131021 TDT VON DAU TU 2014 (CT MTQG) GUI TONG HOP" xfId="706"/>
    <cellStyle name="Normal 8" xfId="707"/>
    <cellStyle name="Normal 9" xfId="708"/>
    <cellStyle name="Normal_Bieu mau (CV )" xfId="1029"/>
    <cellStyle name="Normal_Bieu mau (CV ) 2 10" xfId="1031"/>
    <cellStyle name="Normal_Bieumau.1" xfId="1063"/>
    <cellStyle name="Normal_h021223 Bieu giao nhiem vu khac" xfId="1058"/>
    <cellStyle name="Normal_Sheet1" xfId="1026"/>
    <cellStyle name="Normal_Tong hop KH 2014" xfId="1035"/>
    <cellStyle name="Normal1" xfId="709"/>
    <cellStyle name="Normal8" xfId="710"/>
    <cellStyle name="Normalny_Cennik obowiazuje od 06-08-2001 r (1)" xfId="711"/>
    <cellStyle name="NWM" xfId="712"/>
    <cellStyle name="Ò_x000d_Normal_123569" xfId="713"/>
    <cellStyle name="Œ…‹æØ‚è [0.00]_laroux" xfId="714"/>
    <cellStyle name="Œ…‹æØ‚è_laroux" xfId="715"/>
    <cellStyle name="oft Excel]_x000d__x000a_Comment=open=/f ‚ðw’è‚·‚é‚ÆAƒ†[ƒU[’è‹`ŠÖ”‚ðŠÖ”“\‚è•t‚¯‚Ìˆê——‚É“o˜^‚·‚é‚±‚Æ‚ª‚Å‚«‚Ü‚·B_x000d__x000a_Maximized" xfId="716"/>
    <cellStyle name="oft Excel]_x000d__x000a_Comment=open=/f ‚ðŽw’è‚·‚é‚ÆAƒ†[ƒU[’è‹`ŠÖ”‚ðŠÖ”“\‚è•t‚¯‚Ìˆê——‚É“o˜^‚·‚é‚±‚Æ‚ª‚Å‚«‚Ü‚·B_x000d__x000a_Maximized" xfId="717"/>
    <cellStyle name="oft Excel]_x000d__x000a_Comment=The open=/f lines load custom functions into the Paste Function list._x000d__x000a_Maximized=2_x000d__x000a_Basics=1_x000d__x000a_A" xfId="718"/>
    <cellStyle name="oft Excel]_x000d__x000a_Comment=The open=/f lines load custom functions into the Paste Function list._x000d__x000a_Maximized=3_x000d__x000a_Basics=1_x000d__x000a_A" xfId="719"/>
    <cellStyle name="omma [0]_Mktg Prog" xfId="720"/>
    <cellStyle name="ormal_Sheet1_1" xfId="721"/>
    <cellStyle name="p" xfId="722"/>
    <cellStyle name="Pattern" xfId="723"/>
    <cellStyle name="per.style" xfId="724"/>
    <cellStyle name="Percent [0]" xfId="725"/>
    <cellStyle name="Percent [00]" xfId="726"/>
    <cellStyle name="Percent [2]" xfId="727"/>
    <cellStyle name="Percent 10" xfId="728"/>
    <cellStyle name="Percent 2" xfId="729"/>
    <cellStyle name="Percent 2 2" xfId="730"/>
    <cellStyle name="Percent 2_Bieu kem de cuong" xfId="731"/>
    <cellStyle name="Percent 3" xfId="732"/>
    <cellStyle name="Percent 6" xfId="733"/>
    <cellStyle name="PERCENTAGE" xfId="734"/>
    <cellStyle name="PrePop Currency (0)" xfId="735"/>
    <cellStyle name="PrePop Currency (2)" xfId="736"/>
    <cellStyle name="PrePop Units (0)" xfId="737"/>
    <cellStyle name="PrePop Units (1)" xfId="738"/>
    <cellStyle name="PrePop Units (2)" xfId="739"/>
    <cellStyle name="pricing" xfId="740"/>
    <cellStyle name="PSChar" xfId="741"/>
    <cellStyle name="PSHeading" xfId="742"/>
    <cellStyle name="Quantity" xfId="743"/>
    <cellStyle name="regstoresfromspecstores" xfId="744"/>
    <cellStyle name="RevList" xfId="745"/>
    <cellStyle name="rlink_tiªn l­în_x001b_Hyperlink_TONG HOP KINH PHI" xfId="746"/>
    <cellStyle name="rmal_ADAdot" xfId="747"/>
    <cellStyle name="S—_x0008_" xfId="748"/>
    <cellStyle name="s]_x000d__x000a_spooler=yes_x000d__x000a_load=_x000d__x000a_Beep=yes_x000d__x000a_NullPort=None_x000d__x000a_BorderWidth=3_x000d__x000a_CursorBlinkRate=1200_x000d__x000a_DoubleClickSpeed=452_x000d__x000a_Programs=co" xfId="749"/>
    <cellStyle name="S—_x0008__160505 BIEU CHI NSDP TREN DAU DAN (BAO GÔM BSCMT)" xfId="750"/>
    <cellStyle name="SAPBEXaggData" xfId="751"/>
    <cellStyle name="SAPBEXaggDataEmph" xfId="752"/>
    <cellStyle name="SAPBEXaggItem" xfId="753"/>
    <cellStyle name="SAPBEXchaText" xfId="754"/>
    <cellStyle name="SAPBEXexcBad7" xfId="755"/>
    <cellStyle name="SAPBEXexcBad8" xfId="756"/>
    <cellStyle name="SAPBEXexcBad9" xfId="757"/>
    <cellStyle name="SAPBEXexcCritical4" xfId="758"/>
    <cellStyle name="SAPBEXexcCritical5" xfId="759"/>
    <cellStyle name="SAPBEXexcCritical6" xfId="760"/>
    <cellStyle name="SAPBEXexcGood1" xfId="761"/>
    <cellStyle name="SAPBEXexcGood2" xfId="762"/>
    <cellStyle name="SAPBEXexcGood3" xfId="763"/>
    <cellStyle name="SAPBEXfilterDrill" xfId="764"/>
    <cellStyle name="SAPBEXfilterItem" xfId="765"/>
    <cellStyle name="SAPBEXfilterText" xfId="766"/>
    <cellStyle name="SAPBEXformats" xfId="767"/>
    <cellStyle name="SAPBEXheaderItem" xfId="768"/>
    <cellStyle name="SAPBEXheaderText" xfId="769"/>
    <cellStyle name="SAPBEXresData" xfId="770"/>
    <cellStyle name="SAPBEXresDataEmph" xfId="771"/>
    <cellStyle name="SAPBEXresItem" xfId="772"/>
    <cellStyle name="SAPBEXstdData" xfId="773"/>
    <cellStyle name="SAPBEXstdDataEmph" xfId="774"/>
    <cellStyle name="SAPBEXstdItem" xfId="775"/>
    <cellStyle name="SAPBEXtitle" xfId="776"/>
    <cellStyle name="SAPBEXundefined" xfId="777"/>
    <cellStyle name="serJet 1200 Series PCL 6" xfId="778"/>
    <cellStyle name="SHADEDSTORES" xfId="779"/>
    <cellStyle name="songuyen" xfId="780"/>
    <cellStyle name="specstores" xfId="781"/>
    <cellStyle name="Standard" xfId="782"/>
    <cellStyle name="STTDG" xfId="783"/>
    <cellStyle name="Style 1" xfId="784"/>
    <cellStyle name="Style 10" xfId="785"/>
    <cellStyle name="Style 11" xfId="786"/>
    <cellStyle name="Style 12" xfId="787"/>
    <cellStyle name="Style 13" xfId="788"/>
    <cellStyle name="Style 14" xfId="789"/>
    <cellStyle name="Style 15" xfId="790"/>
    <cellStyle name="Style 16" xfId="791"/>
    <cellStyle name="Style 17" xfId="792"/>
    <cellStyle name="Style 18" xfId="793"/>
    <cellStyle name="Style 19" xfId="794"/>
    <cellStyle name="Style 2" xfId="795"/>
    <cellStyle name="Style 20" xfId="796"/>
    <cellStyle name="Style 21" xfId="797"/>
    <cellStyle name="Style 22" xfId="798"/>
    <cellStyle name="Style 23" xfId="799"/>
    <cellStyle name="Style 24" xfId="800"/>
    <cellStyle name="Style 25" xfId="801"/>
    <cellStyle name="Style 26" xfId="802"/>
    <cellStyle name="Style 27" xfId="803"/>
    <cellStyle name="Style 28" xfId="804"/>
    <cellStyle name="Style 29" xfId="805"/>
    <cellStyle name="Style 3" xfId="806"/>
    <cellStyle name="Style 30" xfId="807"/>
    <cellStyle name="Style 31" xfId="808"/>
    <cellStyle name="Style 32" xfId="809"/>
    <cellStyle name="Style 33" xfId="810"/>
    <cellStyle name="Style 34" xfId="811"/>
    <cellStyle name="Style 35" xfId="812"/>
    <cellStyle name="Style 36" xfId="813"/>
    <cellStyle name="Style 37" xfId="814"/>
    <cellStyle name="Style 38" xfId="815"/>
    <cellStyle name="Style 39" xfId="816"/>
    <cellStyle name="Style 4" xfId="817"/>
    <cellStyle name="Style 40" xfId="818"/>
    <cellStyle name="Style 41" xfId="819"/>
    <cellStyle name="Style 42" xfId="820"/>
    <cellStyle name="Style 43" xfId="821"/>
    <cellStyle name="Style 44" xfId="822"/>
    <cellStyle name="Style 45" xfId="823"/>
    <cellStyle name="Style 46" xfId="824"/>
    <cellStyle name="Style 47" xfId="825"/>
    <cellStyle name="Style 48" xfId="826"/>
    <cellStyle name="Style 49" xfId="827"/>
    <cellStyle name="Style 5" xfId="828"/>
    <cellStyle name="Style 50" xfId="829"/>
    <cellStyle name="Style 51" xfId="830"/>
    <cellStyle name="Style 52" xfId="831"/>
    <cellStyle name="Style 53" xfId="832"/>
    <cellStyle name="Style 54" xfId="833"/>
    <cellStyle name="Style 55" xfId="834"/>
    <cellStyle name="Style 56" xfId="835"/>
    <cellStyle name="Style 57" xfId="836"/>
    <cellStyle name="Style 58" xfId="837"/>
    <cellStyle name="Style 59" xfId="838"/>
    <cellStyle name="Style 6" xfId="839"/>
    <cellStyle name="Style 60" xfId="840"/>
    <cellStyle name="Style 61" xfId="841"/>
    <cellStyle name="Style 62" xfId="842"/>
    <cellStyle name="Style 63" xfId="843"/>
    <cellStyle name="Style 64" xfId="844"/>
    <cellStyle name="Style 65" xfId="845"/>
    <cellStyle name="Style 66" xfId="846"/>
    <cellStyle name="Style 67" xfId="847"/>
    <cellStyle name="Style 68" xfId="848"/>
    <cellStyle name="Style 69" xfId="849"/>
    <cellStyle name="Style 7" xfId="850"/>
    <cellStyle name="Style 70" xfId="851"/>
    <cellStyle name="Style 71" xfId="852"/>
    <cellStyle name="Style 72" xfId="853"/>
    <cellStyle name="Style 73" xfId="854"/>
    <cellStyle name="Style 74" xfId="855"/>
    <cellStyle name="Style 8" xfId="856"/>
    <cellStyle name="Style 9" xfId="857"/>
    <cellStyle name="Style Date" xfId="858"/>
    <cellStyle name="style_1" xfId="859"/>
    <cellStyle name="subhead" xfId="860"/>
    <cellStyle name="Subtotal" xfId="861"/>
    <cellStyle name="symbol" xfId="862"/>
    <cellStyle name="T" xfId="863"/>
    <cellStyle name="T_50-BB Vung tau 2011" xfId="864"/>
    <cellStyle name="T_50-BB Vung tau 2011_120907 Thu tang them 4500" xfId="865"/>
    <cellStyle name="T_50-BB Vung tau 2011_27-8Tong hop PA uoc 2012-DT 2013 -PA 420.000 ty-490.000 ty chuyen doi" xfId="866"/>
    <cellStyle name="T_bao cao" xfId="867"/>
    <cellStyle name="T_Bao cao so lieu kiem toan nam 2007 sua" xfId="868"/>
    <cellStyle name="T_BBTNG-06" xfId="869"/>
    <cellStyle name="T_BC CTMT-2008 Ttinh" xfId="870"/>
    <cellStyle name="T_Bieu kem cv 1454 ( Ca Mau)" xfId="871"/>
    <cellStyle name="T_Bieu mau danh muc du an thuoc CTMTQG nam 2008" xfId="872"/>
    <cellStyle name="T_Bieu tong hop nhu cau ung 2011 da chon loc -Mien nui" xfId="873"/>
    <cellStyle name="T_Book1" xfId="874"/>
    <cellStyle name="T_Book1_1" xfId="875"/>
    <cellStyle name="T_Book1_1_Bieu tong hop nhu cau ung 2011 da chon loc -Mien nui" xfId="876"/>
    <cellStyle name="T_Book1_1_CPK" xfId="877"/>
    <cellStyle name="T_Book1_1_Luy ke von ung nam 2011 -Thoa gui ngay 12-8-2012" xfId="878"/>
    <cellStyle name="T_Book1_1_Thiet bi" xfId="879"/>
    <cellStyle name="T_Book1_BC NQ11-CP - chinh sua lai" xfId="880"/>
    <cellStyle name="T_Book1_BC NQ11-CP-Quynh sau bieu so3" xfId="881"/>
    <cellStyle name="T_Book1_BC_NQ11-CP_-_Thao_sua_lai" xfId="882"/>
    <cellStyle name="T_Book1_Bieu mau danh muc du an thuoc CTMTQG nam 2008" xfId="883"/>
    <cellStyle name="T_Book1_Bieu tong hop nhu cau ung 2011 da chon loc -Mien nui" xfId="884"/>
    <cellStyle name="T_Book1_Book1" xfId="885"/>
    <cellStyle name="T_Book1_Cong trinh co y kien LD_Dang_NN_2011-Tay nguyen-9-10" xfId="886"/>
    <cellStyle name="T_Book1_CPK" xfId="887"/>
    <cellStyle name="T_Book1_Du an khoi cong moi nam 2010" xfId="888"/>
    <cellStyle name="T_Book1_Hang Tom goi9 9-07(Cau 12 sua)" xfId="889"/>
    <cellStyle name="T_Book1_Ket qua phan bo von nam 2008" xfId="890"/>
    <cellStyle name="T_Book1_KH XDCB_2008 lan 2 sua ngay 10-11" xfId="891"/>
    <cellStyle name="T_Book1_Khoi luong chinh Hang Tom" xfId="892"/>
    <cellStyle name="T_Book1_Luy ke von ung nam 2011 -Thoa gui ngay 12-8-2012" xfId="893"/>
    <cellStyle name="T_Book1_Nhu cau von ung truoc 2011 Tha h Hoa + Nge An gui TW" xfId="894"/>
    <cellStyle name="T_Book1_phu luc tong ket tinh hinh TH giai doan 03-10 (ngay 30)" xfId="895"/>
    <cellStyle name="T_Book1_TH Ket qua thao luan nam 2015 - Vong 1- TCT (Nhan)" xfId="896"/>
    <cellStyle name="T_Book1_TH ung tren 70%-Ra soat phap ly-8-6 (dung de chuyen vao vu TH)" xfId="897"/>
    <cellStyle name="T_Book1_TH y kien LD_KH 2010 Ca Nuoc 22-9-2011-Gui ca Vu" xfId="898"/>
    <cellStyle name="T_Book1_Thiet bi" xfId="899"/>
    <cellStyle name="T_Book1_TN - Ho tro khac 2011" xfId="900"/>
    <cellStyle name="T_Book1_ung truoc 2011 NSTW Thanh Hoa + Nge An gui Thu 12-5" xfId="901"/>
    <cellStyle name="T_Chuan bi dau tu nam 2008" xfId="902"/>
    <cellStyle name="T_Copy of Bao cao  XDCB 7 thang nam 2008_So KH&amp;DT SUA" xfId="903"/>
    <cellStyle name="T_CPK" xfId="904"/>
    <cellStyle name="T_CTMTQG 2008" xfId="905"/>
    <cellStyle name="T_CTMTQG 2008_Bieu mau danh muc du an thuoc CTMTQG nam 2008" xfId="906"/>
    <cellStyle name="T_CTMTQG 2008_Hi-Tong hop KQ phan bo KH nam 08- LD fong giao 15-11-08" xfId="907"/>
    <cellStyle name="T_CTMTQG 2008_Ket qua thuc hien nam 2008" xfId="908"/>
    <cellStyle name="T_CTMTQG 2008_KH XDCB_2008 lan 1" xfId="909"/>
    <cellStyle name="T_CTMTQG 2008_KH XDCB_2008 lan 1 sua ngay 27-10" xfId="910"/>
    <cellStyle name="T_CTMTQG 2008_KH XDCB_2008 lan 2 sua ngay 10-11" xfId="911"/>
    <cellStyle name="T_Du an khoi cong moi nam 2010" xfId="912"/>
    <cellStyle name="T_DU AN TKQH VA CHUAN BI DAU TU NAM 2007 sua ngay 9-11" xfId="913"/>
    <cellStyle name="T_DU AN TKQH VA CHUAN BI DAU TU NAM 2007 sua ngay 9-11_Bieu mau danh muc du an thuoc CTMTQG nam 2008" xfId="914"/>
    <cellStyle name="T_DU AN TKQH VA CHUAN BI DAU TU NAM 2007 sua ngay 9-11_Du an khoi cong moi nam 2010" xfId="915"/>
    <cellStyle name="T_DU AN TKQH VA CHUAN BI DAU TU NAM 2007 sua ngay 9-11_Ket qua phan bo von nam 2008" xfId="916"/>
    <cellStyle name="T_DU AN TKQH VA CHUAN BI DAU TU NAM 2007 sua ngay 9-11_KH XDCB_2008 lan 2 sua ngay 10-11" xfId="917"/>
    <cellStyle name="T_du toan dieu chinh  20-8-2006" xfId="918"/>
    <cellStyle name="T_Ho so DT thu NSNN nam 2014 (V1)" xfId="919"/>
    <cellStyle name="T_Ht-PTq1-03" xfId="920"/>
    <cellStyle name="T_Ke hoach KTXH  nam 2009_PKT thang 11 nam 2008" xfId="921"/>
    <cellStyle name="T_Ket qua dau thau" xfId="922"/>
    <cellStyle name="T_Ket qua phan bo von nam 2008" xfId="923"/>
    <cellStyle name="T_KH XDCB_2008 lan 2 sua ngay 10-11" xfId="924"/>
    <cellStyle name="T_Me_Tri_6_07" xfId="925"/>
    <cellStyle name="T_N2 thay dat (N1-1)" xfId="926"/>
    <cellStyle name="T_Phuong an can doi nam 2008" xfId="927"/>
    <cellStyle name="T_Seagame(BTL)" xfId="928"/>
    <cellStyle name="T_So GTVT" xfId="929"/>
    <cellStyle name="T_TDT + duong(8-5-07)" xfId="930"/>
    <cellStyle name="T_tham_tra_du_toan" xfId="931"/>
    <cellStyle name="T_Thiet bi" xfId="932"/>
    <cellStyle name="T_TK_HT" xfId="933"/>
    <cellStyle name="T_ÿÿÿÿÿ" xfId="934"/>
    <cellStyle name="Text Indent A" xfId="935"/>
    <cellStyle name="Text Indent B" xfId="936"/>
    <cellStyle name="Text Indent C" xfId="937"/>
    <cellStyle name="th" xfId="938"/>
    <cellStyle name="than" xfId="939"/>
    <cellStyle name="þ_x001d_ð¤_x000c_¯þ_x0014__x000d_¨þU_x0001_À_x0004_ _x0015__x000f__x0001__x0001_" xfId="940"/>
    <cellStyle name="þ_x001d_ð·_x000c_æþ'_x000d_ßþU_x0001_Ø_x0005_ü_x0014__x0007__x0001__x0001_" xfId="941"/>
    <cellStyle name="þ_x001d_ðÇ%Uý—&amp;Hý9_x0008_Ÿ s_x000a__x0007__x0001__x0001_" xfId="942"/>
    <cellStyle name="þ_x001d_ðK_x000c_Fý_x001b__x000d_9ýU_x0001_Ð_x0008_¦)_x0007__x0001__x0001_" xfId="943"/>
    <cellStyle name="thuong-10" xfId="944"/>
    <cellStyle name="thuong-11" xfId="945"/>
    <cellStyle name="Thuyet minh" xfId="946"/>
    <cellStyle name="Tien1" xfId="947"/>
    <cellStyle name="Tieu_de_2" xfId="948"/>
    <cellStyle name="Times New Roman" xfId="949"/>
    <cellStyle name="tit1" xfId="950"/>
    <cellStyle name="tit2" xfId="951"/>
    <cellStyle name="tit3" xfId="952"/>
    <cellStyle name="tit4" xfId="953"/>
    <cellStyle name="Tongcong" xfId="954"/>
    <cellStyle name="trang" xfId="955"/>
    <cellStyle name="tt1" xfId="956"/>
    <cellStyle name="Tusental (0)_pldt" xfId="957"/>
    <cellStyle name="Tusental_pldt" xfId="958"/>
    <cellStyle name="ux_3_¼­¿ï-¾È»ê" xfId="959"/>
    <cellStyle name="Valuta (0)_pldt" xfId="960"/>
    <cellStyle name="Valuta_pldt" xfId="961"/>
    <cellStyle name="VANG1" xfId="962"/>
    <cellStyle name="viet" xfId="963"/>
    <cellStyle name="viet2" xfId="964"/>
    <cellStyle name="VN new romanNormal" xfId="965"/>
    <cellStyle name="Vn Time 13" xfId="966"/>
    <cellStyle name="Vn Time 14" xfId="967"/>
    <cellStyle name="VN time new roman" xfId="968"/>
    <cellStyle name="vnbo" xfId="969"/>
    <cellStyle name="vnhead1" xfId="970"/>
    <cellStyle name="vnhead2" xfId="971"/>
    <cellStyle name="vnhead3" xfId="972"/>
    <cellStyle name="vnhead4" xfId="973"/>
    <cellStyle name="vntxt1" xfId="974"/>
    <cellStyle name="vntxt2" xfId="975"/>
    <cellStyle name="W?hrung [0]_35ERI8T2gbIEMixb4v26icuOo" xfId="976"/>
    <cellStyle name="W?hrung_35ERI8T2gbIEMixb4v26icuOo" xfId="977"/>
    <cellStyle name="Währung [0]_ALLE_ITEMS_280800_EV_NL" xfId="978"/>
    <cellStyle name="Währung_AKE_100N" xfId="979"/>
    <cellStyle name="Walutowy [0]_Invoices2001Slovakia" xfId="980"/>
    <cellStyle name="Walutowy_Invoices2001Slovakia" xfId="981"/>
    <cellStyle name="wrap" xfId="982"/>
    <cellStyle name="Wไhrung [0]_35ERI8T2gbIEMixb4v26icuOo" xfId="983"/>
    <cellStyle name="Wไhrung_35ERI8T2gbIEMixb4v26icuOo" xfId="984"/>
    <cellStyle name="xuan" xfId="985"/>
    <cellStyle name="y" xfId="986"/>
    <cellStyle name="Ý kh¸c_B¶ng 1 (2)" xfId="987"/>
    <cellStyle name="เครื่องหมายสกุลเงิน [0]_FTC_OFFER" xfId="988"/>
    <cellStyle name="เครื่องหมายสกุลเงิน_FTC_OFFER" xfId="989"/>
    <cellStyle name="ปกติ_FTC_OFFER" xfId="990"/>
    <cellStyle name=" [0.00]_ Att. 1- Cover" xfId="991"/>
    <cellStyle name="_ Att. 1- Cover" xfId="992"/>
    <cellStyle name="?_ Att. 1- Cover" xfId="993"/>
    <cellStyle name="똿뗦먛귟 [0.00]_PRODUCT DETAIL Q1" xfId="994"/>
    <cellStyle name="똿뗦먛귟_PRODUCT DETAIL Q1" xfId="995"/>
    <cellStyle name="믅됞 [0.00]_PRODUCT DETAIL Q1" xfId="996"/>
    <cellStyle name="믅됞_PRODUCT DETAIL Q1" xfId="997"/>
    <cellStyle name="백분율_††††† " xfId="998"/>
    <cellStyle name="뷭?_BOOKSHIP" xfId="999"/>
    <cellStyle name="안건회계법인" xfId="1000"/>
    <cellStyle name="콤마 [ - 유형1" xfId="1001"/>
    <cellStyle name="콤마 [ - 유형2" xfId="1002"/>
    <cellStyle name="콤마 [ - 유형3" xfId="1003"/>
    <cellStyle name="콤마 [ - 유형4" xfId="1004"/>
    <cellStyle name="콤마 [ - 유형5" xfId="1005"/>
    <cellStyle name="콤마 [ - 유형6" xfId="1006"/>
    <cellStyle name="콤마 [ - 유형7" xfId="1007"/>
    <cellStyle name="콤마 [ - 유형8" xfId="1008"/>
    <cellStyle name="콤마 [0]_ 비목별 월별기술 " xfId="1009"/>
    <cellStyle name="콤마_ 비목별 월별기술 " xfId="1010"/>
    <cellStyle name="통화 [0]_††††† " xfId="1011"/>
    <cellStyle name="통화_††††† " xfId="1012"/>
    <cellStyle name="표준_ 97년 경영분석(안)" xfId="1013"/>
    <cellStyle name="표줠_Sheet1_1_총괄표 (수출입) (2)" xfId="1014"/>
    <cellStyle name="一般_00Q3902REV.1" xfId="1015"/>
    <cellStyle name="千分位[0]_00Q3902REV.1" xfId="1016"/>
    <cellStyle name="千分位_00Q3902REV.1" xfId="1017"/>
    <cellStyle name="桁区切り [0.00]_BE-BQ" xfId="1018"/>
    <cellStyle name="桁区切り_BE-BQ" xfId="1019"/>
    <cellStyle name="標準_(A1)BOQ " xfId="1020"/>
    <cellStyle name="貨幣 [0]_00Q3902REV.1" xfId="1021"/>
    <cellStyle name="貨幣[0]_BRE" xfId="1022"/>
    <cellStyle name="貨幣_00Q3902REV.1" xfId="1023"/>
    <cellStyle name="通貨 [0.00]_BE-BQ" xfId="1024"/>
    <cellStyle name="通貨_BE-BQ" xfId="102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ANH%202023/34.%20D&#7920;%20TO&#193;N%202024/2.%20PL%20k&#232;m%20CV3356-%20D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 val="3 Vốn ĐP"/>
      <sheetName val="vlieu"/>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data"/>
      <sheetName val="PBDT 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sheetData sheetId="62">
        <row r="123">
          <cell r="F123">
            <v>4.5632445555441416E-2</v>
          </cell>
        </row>
      </sheetData>
      <sheetData sheetId="63">
        <row r="99">
          <cell r="BP99">
            <v>6.7156099999999999</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c phòng"/>
      <sheetName val="Phương án 2024"/>
      <sheetName val="1.Tổng nguồn"/>
      <sheetName val="2.PA chung"/>
      <sheetName val="3.PA 2024 chi tiết"/>
      <sheetName val="4.DA quá hạn"/>
      <sheetName val="soát nguồn"/>
    </sheetNames>
    <sheetDataSet>
      <sheetData sheetId="0"/>
      <sheetData sheetId="1"/>
      <sheetData sheetId="2"/>
      <sheetData sheetId="3"/>
      <sheetData sheetId="4">
        <row r="133">
          <cell r="AE133">
            <v>1000</v>
          </cell>
        </row>
        <row r="167">
          <cell r="AD167">
            <v>700</v>
          </cell>
        </row>
        <row r="168">
          <cell r="AD168">
            <v>806</v>
          </cell>
        </row>
        <row r="169">
          <cell r="AD169">
            <v>700</v>
          </cell>
        </row>
        <row r="172">
          <cell r="AD172">
            <v>10000</v>
          </cell>
        </row>
        <row r="173">
          <cell r="AD173">
            <v>10000</v>
          </cell>
        </row>
        <row r="174">
          <cell r="AD174">
            <v>10000</v>
          </cell>
        </row>
        <row r="179">
          <cell r="AD179">
            <v>10000</v>
          </cell>
        </row>
        <row r="180">
          <cell r="AD180">
            <v>10000</v>
          </cell>
        </row>
        <row r="183">
          <cell r="AD183">
            <v>4500</v>
          </cell>
        </row>
        <row r="184">
          <cell r="AD184">
            <v>8300</v>
          </cell>
        </row>
        <row r="185">
          <cell r="AD185">
            <v>3000</v>
          </cell>
        </row>
        <row r="186">
          <cell r="AD186">
            <v>6000</v>
          </cell>
        </row>
        <row r="191">
          <cell r="AD191">
            <v>1200</v>
          </cell>
        </row>
        <row r="205">
          <cell r="AD205">
            <v>1000</v>
          </cell>
        </row>
        <row r="206">
          <cell r="AD206">
            <v>700</v>
          </cell>
        </row>
        <row r="209">
          <cell r="AD209">
            <v>10000</v>
          </cell>
        </row>
        <row r="210">
          <cell r="AD210">
            <v>12000</v>
          </cell>
        </row>
        <row r="211">
          <cell r="AD211">
            <v>10000</v>
          </cell>
        </row>
        <row r="213">
          <cell r="AD213">
            <v>4500</v>
          </cell>
        </row>
        <row r="214">
          <cell r="AD214">
            <v>100</v>
          </cell>
        </row>
        <row r="215">
          <cell r="AD215">
            <v>600</v>
          </cell>
        </row>
        <row r="216">
          <cell r="AD216">
            <v>1500</v>
          </cell>
        </row>
        <row r="219">
          <cell r="AD219">
            <v>8000</v>
          </cell>
        </row>
        <row r="220">
          <cell r="AD220">
            <v>8000</v>
          </cell>
        </row>
        <row r="222">
          <cell r="AD222">
            <v>8000</v>
          </cell>
        </row>
        <row r="223">
          <cell r="AD223">
            <v>7000</v>
          </cell>
        </row>
        <row r="224">
          <cell r="AD224">
            <v>8000</v>
          </cell>
        </row>
        <row r="233">
          <cell r="AD233">
            <v>3700</v>
          </cell>
        </row>
        <row r="235">
          <cell r="AD235">
            <v>80</v>
          </cell>
        </row>
        <row r="236">
          <cell r="AD236">
            <v>13</v>
          </cell>
        </row>
        <row r="237">
          <cell r="AD237">
            <v>2268</v>
          </cell>
        </row>
        <row r="238">
          <cell r="AD238">
            <v>300</v>
          </cell>
        </row>
        <row r="243">
          <cell r="AD243">
            <v>3000</v>
          </cell>
        </row>
        <row r="246">
          <cell r="AD246">
            <v>9900</v>
          </cell>
        </row>
        <row r="247">
          <cell r="AD247">
            <v>4000</v>
          </cell>
        </row>
        <row r="253">
          <cell r="AD253">
            <v>669</v>
          </cell>
        </row>
        <row r="256">
          <cell r="AD256">
            <v>5000</v>
          </cell>
        </row>
        <row r="258">
          <cell r="AD258">
            <v>7000</v>
          </cell>
        </row>
        <row r="262">
          <cell r="AD262">
            <v>10000</v>
          </cell>
        </row>
        <row r="265">
          <cell r="AD265">
            <v>35000</v>
          </cell>
        </row>
        <row r="269">
          <cell r="AD269">
            <v>10424</v>
          </cell>
        </row>
        <row r="272">
          <cell r="AD272">
            <v>23200</v>
          </cell>
        </row>
        <row r="276">
          <cell r="AD276">
            <v>2000</v>
          </cell>
        </row>
        <row r="282">
          <cell r="AD282">
            <v>5000</v>
          </cell>
        </row>
        <row r="293">
          <cell r="AD293">
            <v>300</v>
          </cell>
        </row>
        <row r="294">
          <cell r="AD294">
            <v>185</v>
          </cell>
        </row>
        <row r="311">
          <cell r="AD311">
            <v>3800</v>
          </cell>
        </row>
        <row r="312">
          <cell r="AD312">
            <v>3491</v>
          </cell>
        </row>
        <row r="319">
          <cell r="AD319">
            <v>50</v>
          </cell>
        </row>
        <row r="323">
          <cell r="AD323">
            <v>30000</v>
          </cell>
        </row>
        <row r="324">
          <cell r="AD324">
            <v>5000</v>
          </cell>
        </row>
        <row r="325">
          <cell r="AD325">
            <v>10000</v>
          </cell>
        </row>
        <row r="329">
          <cell r="AD329">
            <v>2200</v>
          </cell>
        </row>
        <row r="331">
          <cell r="AD331">
            <v>1800</v>
          </cell>
        </row>
        <row r="336">
          <cell r="AD336">
            <v>3600</v>
          </cell>
        </row>
        <row r="340">
          <cell r="AD340">
            <v>85540</v>
          </cell>
        </row>
        <row r="341">
          <cell r="AD341">
            <v>15000</v>
          </cell>
        </row>
        <row r="342">
          <cell r="AD342">
            <v>113200</v>
          </cell>
        </row>
        <row r="348">
          <cell r="AD348">
            <v>4100</v>
          </cell>
        </row>
        <row r="354">
          <cell r="AD354">
            <v>20000</v>
          </cell>
        </row>
        <row r="370">
          <cell r="AD370">
            <v>10000</v>
          </cell>
        </row>
        <row r="371">
          <cell r="AD371">
            <v>10000</v>
          </cell>
        </row>
        <row r="386">
          <cell r="AD386">
            <v>1500</v>
          </cell>
        </row>
        <row r="393">
          <cell r="AD393">
            <v>2000</v>
          </cell>
        </row>
        <row r="394">
          <cell r="AD394">
            <v>6000</v>
          </cell>
        </row>
        <row r="443">
          <cell r="AD443">
            <v>15000</v>
          </cell>
        </row>
        <row r="452">
          <cell r="AD452">
            <v>15000</v>
          </cell>
        </row>
        <row r="459">
          <cell r="AD459">
            <v>10539</v>
          </cell>
        </row>
        <row r="463">
          <cell r="AD463">
            <v>4230</v>
          </cell>
        </row>
        <row r="465">
          <cell r="AD465">
            <v>1000</v>
          </cell>
        </row>
        <row r="473">
          <cell r="AD473">
            <v>5000</v>
          </cell>
        </row>
        <row r="478">
          <cell r="AD478">
            <v>3000</v>
          </cell>
        </row>
        <row r="480">
          <cell r="AD480">
            <v>880</v>
          </cell>
        </row>
        <row r="481">
          <cell r="AD481">
            <v>24</v>
          </cell>
        </row>
        <row r="482">
          <cell r="AD482">
            <v>340</v>
          </cell>
        </row>
        <row r="486">
          <cell r="AD486">
            <v>1500</v>
          </cell>
        </row>
        <row r="487">
          <cell r="AD487">
            <v>1000</v>
          </cell>
        </row>
        <row r="488">
          <cell r="AD488">
            <v>400</v>
          </cell>
        </row>
        <row r="489">
          <cell r="AD489">
            <v>700</v>
          </cell>
        </row>
        <row r="490">
          <cell r="AD490">
            <v>4000</v>
          </cell>
        </row>
        <row r="491">
          <cell r="AD491">
            <v>3100</v>
          </cell>
        </row>
        <row r="503">
          <cell r="AD503">
            <v>1700</v>
          </cell>
        </row>
        <row r="511">
          <cell r="AD511">
            <v>10000</v>
          </cell>
        </row>
        <row r="514">
          <cell r="AD514">
            <v>4000</v>
          </cell>
        </row>
        <row r="515">
          <cell r="AD515">
            <v>3000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D10" sqref="D10"/>
    </sheetView>
  </sheetViews>
  <sheetFormatPr defaultColWidth="9.140625" defaultRowHeight="16.5"/>
  <cols>
    <col min="1" max="1" width="5.42578125" style="3" customWidth="1"/>
    <col min="2" max="2" width="38.140625" style="3" customWidth="1"/>
    <col min="3" max="3" width="14.140625" style="3" customWidth="1"/>
    <col min="4" max="4" width="15.140625" style="3" customWidth="1"/>
    <col min="5" max="5" width="13.42578125" style="3" customWidth="1"/>
    <col min="6" max="6" width="13.140625" style="3" customWidth="1"/>
    <col min="7" max="7" width="10.5703125" style="3" customWidth="1"/>
    <col min="8" max="16384" width="9.140625" style="3"/>
  </cols>
  <sheetData>
    <row r="1" spans="1:7">
      <c r="A1" s="4" t="s">
        <v>212</v>
      </c>
    </row>
    <row r="2" spans="1:7">
      <c r="A2" s="374" t="s">
        <v>798</v>
      </c>
      <c r="B2" s="374"/>
      <c r="C2" s="374"/>
      <c r="D2" s="374"/>
      <c r="E2" s="374"/>
      <c r="F2" s="374"/>
      <c r="G2" s="374"/>
    </row>
    <row r="3" spans="1:7" ht="18.75">
      <c r="A3" s="379" t="s">
        <v>799</v>
      </c>
      <c r="B3" s="379"/>
      <c r="C3" s="379"/>
      <c r="D3" s="379"/>
      <c r="E3" s="379"/>
      <c r="F3" s="379"/>
      <c r="G3" s="379"/>
    </row>
    <row r="4" spans="1:7">
      <c r="A4" s="375" t="s">
        <v>210</v>
      </c>
      <c r="B4" s="375"/>
      <c r="C4" s="375"/>
      <c r="D4" s="375"/>
      <c r="E4" s="375"/>
      <c r="F4" s="375"/>
      <c r="G4" s="375"/>
    </row>
    <row r="5" spans="1:7">
      <c r="A5" s="376" t="s">
        <v>12</v>
      </c>
      <c r="B5" s="376"/>
      <c r="C5" s="376"/>
      <c r="D5" s="376"/>
      <c r="E5" s="376"/>
      <c r="F5" s="376"/>
      <c r="G5" s="376"/>
    </row>
    <row r="6" spans="1:7" ht="16.5" customHeight="1">
      <c r="A6" s="377" t="s">
        <v>0</v>
      </c>
      <c r="B6" s="377" t="s">
        <v>18</v>
      </c>
      <c r="C6" s="377" t="s">
        <v>570</v>
      </c>
      <c r="D6" s="377" t="s">
        <v>800</v>
      </c>
      <c r="E6" s="377" t="s">
        <v>801</v>
      </c>
      <c r="F6" s="378" t="s">
        <v>301</v>
      </c>
      <c r="G6" s="378"/>
    </row>
    <row r="7" spans="1:7" ht="31.5">
      <c r="A7" s="377"/>
      <c r="B7" s="377"/>
      <c r="C7" s="377"/>
      <c r="D7" s="377"/>
      <c r="E7" s="377"/>
      <c r="F7" s="137" t="s">
        <v>37</v>
      </c>
      <c r="G7" s="137" t="s">
        <v>38</v>
      </c>
    </row>
    <row r="8" spans="1:7">
      <c r="A8" s="138" t="s">
        <v>1</v>
      </c>
      <c r="B8" s="138" t="s">
        <v>2</v>
      </c>
      <c r="C8" s="138">
        <v>1</v>
      </c>
      <c r="D8" s="138">
        <v>2</v>
      </c>
      <c r="E8" s="138">
        <v>3</v>
      </c>
      <c r="F8" s="138" t="s">
        <v>13</v>
      </c>
      <c r="G8" s="138" t="s">
        <v>199</v>
      </c>
    </row>
    <row r="9" spans="1:7" s="4" customFormat="1">
      <c r="A9" s="138" t="s">
        <v>1</v>
      </c>
      <c r="B9" s="139" t="s">
        <v>55</v>
      </c>
      <c r="C9" s="140">
        <v>32573715</v>
      </c>
      <c r="D9" s="140">
        <v>44475767</v>
      </c>
      <c r="E9" s="140">
        <v>31043598</v>
      </c>
      <c r="F9" s="141">
        <v>-13403327</v>
      </c>
      <c r="G9" s="142">
        <v>0.69798904198774137</v>
      </c>
    </row>
    <row r="10" spans="1:7" s="4" customFormat="1">
      <c r="A10" s="138" t="s">
        <v>3</v>
      </c>
      <c r="B10" s="139" t="s">
        <v>56</v>
      </c>
      <c r="C10" s="141">
        <v>17356460</v>
      </c>
      <c r="D10" s="141">
        <v>17445953</v>
      </c>
      <c r="E10" s="141">
        <v>16814600</v>
      </c>
      <c r="F10" s="143">
        <v>-631353</v>
      </c>
      <c r="G10" s="142">
        <v>0.96381091935762986</v>
      </c>
    </row>
    <row r="11" spans="1:7">
      <c r="A11" s="54" t="s">
        <v>14</v>
      </c>
      <c r="B11" s="144" t="s">
        <v>57</v>
      </c>
      <c r="C11" s="145">
        <v>3807600</v>
      </c>
      <c r="D11" s="145">
        <v>4180870</v>
      </c>
      <c r="E11" s="145">
        <v>4455560</v>
      </c>
      <c r="F11" s="146">
        <v>274690</v>
      </c>
      <c r="G11" s="147">
        <v>1.0657016362623091</v>
      </c>
    </row>
    <row r="12" spans="1:7" ht="31.5">
      <c r="A12" s="54" t="s">
        <v>14</v>
      </c>
      <c r="B12" s="144" t="s">
        <v>58</v>
      </c>
      <c r="C12" s="145">
        <v>13548860</v>
      </c>
      <c r="D12" s="145">
        <v>13265083</v>
      </c>
      <c r="E12" s="145">
        <v>12359040</v>
      </c>
      <c r="F12" s="146">
        <v>-906043</v>
      </c>
      <c r="G12" s="147">
        <v>0.93169714806910742</v>
      </c>
    </row>
    <row r="13" spans="1:7" ht="47.25">
      <c r="A13" s="148"/>
      <c r="B13" s="149" t="s">
        <v>198</v>
      </c>
      <c r="C13" s="150">
        <v>14976460</v>
      </c>
      <c r="D13" s="150">
        <v>15341953</v>
      </c>
      <c r="E13" s="150">
        <v>14014600</v>
      </c>
      <c r="F13" s="151">
        <v>-1327353</v>
      </c>
      <c r="G13" s="152">
        <v>0.91348213620521457</v>
      </c>
    </row>
    <row r="14" spans="1:7" s="4" customFormat="1">
      <c r="A14" s="138" t="s">
        <v>4</v>
      </c>
      <c r="B14" s="139" t="s">
        <v>59</v>
      </c>
      <c r="C14" s="141">
        <v>3868826</v>
      </c>
      <c r="D14" s="141">
        <v>3868826</v>
      </c>
      <c r="E14" s="141">
        <v>4078966</v>
      </c>
      <c r="F14" s="141">
        <v>210140</v>
      </c>
      <c r="G14" s="142">
        <v>1.0543162189253277</v>
      </c>
    </row>
    <row r="15" spans="1:7">
      <c r="A15" s="153">
        <v>1</v>
      </c>
      <c r="B15" s="154" t="s">
        <v>60</v>
      </c>
      <c r="C15" s="155"/>
      <c r="D15" s="155"/>
      <c r="E15" s="155"/>
      <c r="F15" s="156">
        <v>0</v>
      </c>
      <c r="G15" s="157"/>
    </row>
    <row r="16" spans="1:7">
      <c r="A16" s="148">
        <v>2</v>
      </c>
      <c r="B16" s="144" t="s">
        <v>61</v>
      </c>
      <c r="C16" s="145">
        <v>3868826</v>
      </c>
      <c r="D16" s="145">
        <v>3868826</v>
      </c>
      <c r="E16" s="145">
        <v>4078966</v>
      </c>
      <c r="F16" s="146">
        <v>210140</v>
      </c>
      <c r="G16" s="147">
        <v>1.0543162189253277</v>
      </c>
    </row>
    <row r="17" spans="1:7">
      <c r="A17" s="138" t="s">
        <v>10</v>
      </c>
      <c r="B17" s="139" t="s">
        <v>62</v>
      </c>
      <c r="C17" s="145">
        <v>0</v>
      </c>
      <c r="D17" s="145"/>
      <c r="E17" s="145"/>
      <c r="F17" s="143">
        <v>0</v>
      </c>
      <c r="G17" s="142"/>
    </row>
    <row r="18" spans="1:7">
      <c r="A18" s="138" t="s">
        <v>11</v>
      </c>
      <c r="B18" s="139" t="s">
        <v>63</v>
      </c>
      <c r="C18" s="141">
        <v>0</v>
      </c>
      <c r="D18" s="141">
        <v>83957</v>
      </c>
      <c r="E18" s="141"/>
      <c r="F18" s="143">
        <v>-83957</v>
      </c>
      <c r="G18" s="142">
        <v>0</v>
      </c>
    </row>
    <row r="19" spans="1:7" s="4" customFormat="1" ht="31.5">
      <c r="A19" s="137" t="s">
        <v>30</v>
      </c>
      <c r="B19" s="139" t="s">
        <v>64</v>
      </c>
      <c r="C19" s="141">
        <v>11269555</v>
      </c>
      <c r="D19" s="141">
        <v>22998157</v>
      </c>
      <c r="E19" s="141">
        <v>10100000</v>
      </c>
      <c r="F19" s="143">
        <v>-12898157</v>
      </c>
      <c r="G19" s="142">
        <v>0.43916562531510678</v>
      </c>
    </row>
    <row r="20" spans="1:7">
      <c r="A20" s="137" t="s">
        <v>31</v>
      </c>
      <c r="B20" s="139" t="s">
        <v>571</v>
      </c>
      <c r="C20" s="141">
        <v>78874</v>
      </c>
      <c r="D20" s="141">
        <v>78874</v>
      </c>
      <c r="E20" s="141">
        <v>50032</v>
      </c>
      <c r="F20" s="143"/>
      <c r="G20" s="142"/>
    </row>
    <row r="21" spans="1:7" s="4" customFormat="1">
      <c r="A21" s="138" t="s">
        <v>2</v>
      </c>
      <c r="B21" s="139" t="s">
        <v>20</v>
      </c>
      <c r="C21" s="141">
        <v>33063715</v>
      </c>
      <c r="D21" s="141">
        <v>44884100.303531006</v>
      </c>
      <c r="E21" s="141">
        <v>31368397.673546784</v>
      </c>
      <c r="F21" s="143">
        <v>-13515702.629984222</v>
      </c>
      <c r="G21" s="142">
        <v>0.69887549179812902</v>
      </c>
    </row>
    <row r="22" spans="1:7">
      <c r="A22" s="138" t="s">
        <v>3</v>
      </c>
      <c r="B22" s="139" t="s">
        <v>65</v>
      </c>
      <c r="C22" s="141">
        <v>29194889</v>
      </c>
      <c r="D22" s="141">
        <v>29897508.659531005</v>
      </c>
      <c r="E22" s="141">
        <v>28329935.673546784</v>
      </c>
      <c r="F22" s="143">
        <v>-1567572.9859842211</v>
      </c>
      <c r="G22" s="142">
        <v>0.94756844110873784</v>
      </c>
    </row>
    <row r="23" spans="1:7">
      <c r="A23" s="148">
        <v>1</v>
      </c>
      <c r="B23" s="144" t="s">
        <v>87</v>
      </c>
      <c r="C23" s="145">
        <v>4958093</v>
      </c>
      <c r="D23" s="145">
        <v>13819009.886491001</v>
      </c>
      <c r="E23" s="145">
        <v>4902893</v>
      </c>
      <c r="F23" s="146">
        <v>-8916116.8864910007</v>
      </c>
      <c r="G23" s="147">
        <v>0.35479336365428782</v>
      </c>
    </row>
    <row r="24" spans="1:7">
      <c r="A24" s="148">
        <v>2</v>
      </c>
      <c r="B24" s="144" t="s">
        <v>44</v>
      </c>
      <c r="C24" s="145">
        <v>13508332</v>
      </c>
      <c r="D24" s="145">
        <v>15698379.773040002</v>
      </c>
      <c r="E24" s="145">
        <v>14124071</v>
      </c>
      <c r="F24" s="146">
        <v>-1574308.7730400022</v>
      </c>
      <c r="G24" s="147">
        <v>0.89971520654993453</v>
      </c>
    </row>
    <row r="25" spans="1:7" ht="31.5">
      <c r="A25" s="148">
        <v>3</v>
      </c>
      <c r="B25" s="144" t="s">
        <v>129</v>
      </c>
      <c r="C25" s="145">
        <v>24000</v>
      </c>
      <c r="D25" s="145">
        <v>40474</v>
      </c>
      <c r="E25" s="145">
        <v>86300</v>
      </c>
      <c r="F25" s="146">
        <v>45826</v>
      </c>
      <c r="G25" s="147">
        <v>2.1322330384938479</v>
      </c>
    </row>
    <row r="26" spans="1:7">
      <c r="A26" s="148">
        <v>4</v>
      </c>
      <c r="B26" s="144" t="s">
        <v>53</v>
      </c>
      <c r="C26" s="145">
        <v>1450</v>
      </c>
      <c r="D26" s="145">
        <v>1450</v>
      </c>
      <c r="E26" s="145">
        <v>1450</v>
      </c>
      <c r="F26" s="146">
        <v>0</v>
      </c>
      <c r="G26" s="147">
        <v>1</v>
      </c>
    </row>
    <row r="27" spans="1:7">
      <c r="A27" s="148">
        <v>5</v>
      </c>
      <c r="B27" s="144" t="s">
        <v>45</v>
      </c>
      <c r="C27" s="145">
        <v>427220</v>
      </c>
      <c r="D27" s="145">
        <v>259321</v>
      </c>
      <c r="E27" s="145">
        <v>426220</v>
      </c>
      <c r="F27" s="146">
        <v>166899</v>
      </c>
      <c r="G27" s="147">
        <v>1.6436000169673879</v>
      </c>
    </row>
    <row r="28" spans="1:7" ht="32.25" hidden="1" customHeight="1">
      <c r="A28" s="153">
        <v>6</v>
      </c>
      <c r="B28" s="154" t="s">
        <v>372</v>
      </c>
      <c r="C28" s="155">
        <v>10196920</v>
      </c>
      <c r="D28" s="155"/>
      <c r="E28" s="155">
        <v>8738969.6735467818</v>
      </c>
      <c r="F28" s="146">
        <v>8738969.6735467818</v>
      </c>
      <c r="G28" s="147"/>
    </row>
    <row r="29" spans="1:7" s="4" customFormat="1">
      <c r="A29" s="158">
        <v>7</v>
      </c>
      <c r="B29" s="159" t="s">
        <v>572</v>
      </c>
      <c r="C29" s="145">
        <v>78874</v>
      </c>
      <c r="D29" s="150">
        <v>78874</v>
      </c>
      <c r="E29" s="145">
        <v>50032</v>
      </c>
      <c r="F29" s="151"/>
      <c r="G29" s="152"/>
    </row>
    <row r="30" spans="1:7">
      <c r="A30" s="138" t="s">
        <v>4</v>
      </c>
      <c r="B30" s="139" t="s">
        <v>66</v>
      </c>
      <c r="C30" s="141">
        <v>3868826</v>
      </c>
      <c r="D30" s="141">
        <v>4886591.6439999994</v>
      </c>
      <c r="E30" s="141">
        <v>3038462</v>
      </c>
      <c r="F30" s="143">
        <v>-1848129.6439999994</v>
      </c>
      <c r="G30" s="142">
        <v>0.62179576714391005</v>
      </c>
    </row>
    <row r="31" spans="1:7">
      <c r="A31" s="54">
        <v>1</v>
      </c>
      <c r="B31" s="144" t="s">
        <v>47</v>
      </c>
      <c r="C31" s="145">
        <v>1615088</v>
      </c>
      <c r="D31" s="145">
        <v>1680552</v>
      </c>
      <c r="E31" s="145">
        <v>1716604</v>
      </c>
      <c r="F31" s="146">
        <v>36052</v>
      </c>
      <c r="G31" s="147">
        <v>1.021452475139121</v>
      </c>
    </row>
    <row r="32" spans="1:7" s="4" customFormat="1">
      <c r="A32" s="54">
        <v>2</v>
      </c>
      <c r="B32" s="144" t="s">
        <v>67</v>
      </c>
      <c r="C32" s="145">
        <v>2253738</v>
      </c>
      <c r="D32" s="145">
        <v>3206039.6439999999</v>
      </c>
      <c r="E32" s="145">
        <v>1321858</v>
      </c>
      <c r="F32" s="146">
        <v>-1884181.6439999999</v>
      </c>
      <c r="G32" s="147">
        <v>0.41230244999428339</v>
      </c>
    </row>
    <row r="33" spans="1:7" s="4" customFormat="1">
      <c r="A33" s="138" t="s">
        <v>10</v>
      </c>
      <c r="B33" s="139" t="s">
        <v>68</v>
      </c>
      <c r="C33" s="141">
        <v>0</v>
      </c>
      <c r="D33" s="141">
        <v>10100000</v>
      </c>
      <c r="E33" s="141"/>
      <c r="F33" s="143">
        <v>-10100000</v>
      </c>
      <c r="G33" s="142">
        <v>0</v>
      </c>
    </row>
    <row r="34" spans="1:7" s="4" customFormat="1">
      <c r="A34" s="138" t="s">
        <v>17</v>
      </c>
      <c r="B34" s="139" t="s">
        <v>192</v>
      </c>
      <c r="C34" s="141">
        <v>490000</v>
      </c>
      <c r="D34" s="160">
        <v>408333.30353100598</v>
      </c>
      <c r="E34" s="141">
        <v>324799.67354678363</v>
      </c>
      <c r="F34" s="143">
        <v>-83533.629984222353</v>
      </c>
      <c r="G34" s="142">
        <v>0.79542783000583883</v>
      </c>
    </row>
    <row r="35" spans="1:7">
      <c r="A35" s="138" t="s">
        <v>16</v>
      </c>
      <c r="B35" s="139" t="s">
        <v>130</v>
      </c>
      <c r="C35" s="141">
        <v>110039</v>
      </c>
      <c r="D35" s="141">
        <v>105851</v>
      </c>
      <c r="E35" s="141">
        <v>111200</v>
      </c>
      <c r="F35" s="143">
        <v>5349</v>
      </c>
      <c r="G35" s="142">
        <v>1.050533296803998</v>
      </c>
    </row>
    <row r="36" spans="1:7">
      <c r="A36" s="148" t="s">
        <v>3</v>
      </c>
      <c r="B36" s="144" t="s">
        <v>69</v>
      </c>
      <c r="C36" s="145">
        <v>0</v>
      </c>
      <c r="D36" s="145"/>
      <c r="E36" s="145"/>
      <c r="F36" s="146">
        <v>0</v>
      </c>
      <c r="G36" s="147"/>
    </row>
    <row r="37" spans="1:7" s="4" customFormat="1" ht="31.5">
      <c r="A37" s="54" t="s">
        <v>4</v>
      </c>
      <c r="B37" s="159" t="s">
        <v>70</v>
      </c>
      <c r="C37" s="145">
        <v>110039</v>
      </c>
      <c r="D37" s="145">
        <v>105851</v>
      </c>
      <c r="E37" s="145">
        <v>111200</v>
      </c>
      <c r="F37" s="146">
        <v>5349</v>
      </c>
      <c r="G37" s="147">
        <v>1.050533296803998</v>
      </c>
    </row>
    <row r="38" spans="1:7">
      <c r="A38" s="138" t="s">
        <v>15</v>
      </c>
      <c r="B38" s="139" t="s">
        <v>131</v>
      </c>
      <c r="C38" s="141">
        <v>490000</v>
      </c>
      <c r="D38" s="141">
        <v>408333.30353100598</v>
      </c>
      <c r="E38" s="141">
        <v>324799.67354678363</v>
      </c>
      <c r="F38" s="141">
        <v>-83533.629984222353</v>
      </c>
      <c r="G38" s="142">
        <v>0.79542783000583883</v>
      </c>
    </row>
    <row r="39" spans="1:7">
      <c r="A39" s="148" t="s">
        <v>3</v>
      </c>
      <c r="B39" s="144" t="s">
        <v>71</v>
      </c>
      <c r="C39" s="145">
        <v>490000</v>
      </c>
      <c r="D39" s="145">
        <v>408333.30353100598</v>
      </c>
      <c r="E39" s="145">
        <v>324799.67354678363</v>
      </c>
      <c r="F39" s="146">
        <v>-83533.629984222353</v>
      </c>
      <c r="G39" s="147">
        <v>0.79542783000583883</v>
      </c>
    </row>
    <row r="40" spans="1:7" s="4" customFormat="1">
      <c r="A40" s="148" t="s">
        <v>4</v>
      </c>
      <c r="B40" s="144" t="s">
        <v>72</v>
      </c>
      <c r="C40" s="145"/>
      <c r="D40" s="145"/>
      <c r="E40" s="161"/>
      <c r="F40" s="146">
        <v>0</v>
      </c>
      <c r="G40" s="162"/>
    </row>
    <row r="41" spans="1:7" ht="18" customHeight="1">
      <c r="A41" s="48" t="s">
        <v>4</v>
      </c>
      <c r="B41" s="49" t="s">
        <v>72</v>
      </c>
      <c r="C41" s="50"/>
      <c r="D41" s="50"/>
      <c r="E41" s="52"/>
      <c r="F41" s="51">
        <v>0</v>
      </c>
      <c r="G41" s="53"/>
    </row>
    <row r="42" spans="1:7">
      <c r="E42" s="5"/>
    </row>
    <row r="43" spans="1:7" ht="19.5" customHeight="1"/>
  </sheetData>
  <mergeCells count="10">
    <mergeCell ref="A2:G2"/>
    <mergeCell ref="A4:G4"/>
    <mergeCell ref="A5:G5"/>
    <mergeCell ref="A6:A7"/>
    <mergeCell ref="B6:B7"/>
    <mergeCell ref="C6:C7"/>
    <mergeCell ref="D6:D7"/>
    <mergeCell ref="E6:E7"/>
    <mergeCell ref="F6:G6"/>
    <mergeCell ref="A3:G3"/>
  </mergeCells>
  <pageMargins left="0.39" right="0" top="0.55118110236220474"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workbookViewId="0">
      <selection activeCell="C9" sqref="C9"/>
    </sheetView>
  </sheetViews>
  <sheetFormatPr defaultColWidth="6.5703125" defaultRowHeight="16.5"/>
  <cols>
    <col min="1" max="1" width="6.5703125" style="6"/>
    <col min="2" max="2" width="33.85546875" style="6" customWidth="1"/>
    <col min="3" max="3" width="13.140625" style="6" customWidth="1"/>
    <col min="4" max="4" width="13.42578125" style="6" customWidth="1"/>
    <col min="5" max="5" width="13.85546875" style="6" customWidth="1"/>
    <col min="6" max="6" width="13.7109375" style="6" customWidth="1"/>
    <col min="7" max="7" width="8.5703125" style="6" customWidth="1"/>
    <col min="8" max="16384" width="6.5703125" style="6"/>
  </cols>
  <sheetData>
    <row r="1" spans="1:7">
      <c r="A1" s="29" t="s">
        <v>212</v>
      </c>
    </row>
    <row r="2" spans="1:7" ht="20.25" customHeight="1">
      <c r="A2" s="380" t="s">
        <v>211</v>
      </c>
      <c r="B2" s="380"/>
      <c r="C2" s="380"/>
      <c r="D2" s="380"/>
      <c r="E2" s="380"/>
      <c r="F2" s="380"/>
      <c r="G2" s="380"/>
    </row>
    <row r="3" spans="1:7" ht="39" customHeight="1">
      <c r="A3" s="381" t="s">
        <v>803</v>
      </c>
      <c r="B3" s="381"/>
      <c r="C3" s="381"/>
      <c r="D3" s="381"/>
      <c r="E3" s="381"/>
      <c r="F3" s="381"/>
      <c r="G3" s="381"/>
    </row>
    <row r="4" spans="1:7">
      <c r="A4" s="382" t="s">
        <v>210</v>
      </c>
      <c r="B4" s="382"/>
      <c r="C4" s="382"/>
      <c r="D4" s="382"/>
      <c r="E4" s="382"/>
      <c r="F4" s="382"/>
      <c r="G4" s="382"/>
    </row>
    <row r="5" spans="1:7" ht="16.5" customHeight="1">
      <c r="A5" s="383" t="s">
        <v>12</v>
      </c>
      <c r="B5" s="383"/>
      <c r="C5" s="383"/>
      <c r="D5" s="383"/>
      <c r="E5" s="383"/>
      <c r="F5" s="383"/>
      <c r="G5" s="383"/>
    </row>
    <row r="6" spans="1:7" ht="21.75" customHeight="1">
      <c r="A6" s="384" t="s">
        <v>0</v>
      </c>
      <c r="B6" s="384" t="s">
        <v>18</v>
      </c>
      <c r="C6" s="384" t="s">
        <v>570</v>
      </c>
      <c r="D6" s="384" t="s">
        <v>800</v>
      </c>
      <c r="E6" s="384" t="s">
        <v>801</v>
      </c>
      <c r="F6" s="384" t="s">
        <v>301</v>
      </c>
      <c r="G6" s="384"/>
    </row>
    <row r="7" spans="1:7" ht="48" customHeight="1">
      <c r="A7" s="384"/>
      <c r="B7" s="384"/>
      <c r="C7" s="384"/>
      <c r="D7" s="384"/>
      <c r="E7" s="384"/>
      <c r="F7" s="163" t="s">
        <v>37</v>
      </c>
      <c r="G7" s="163" t="s">
        <v>38</v>
      </c>
    </row>
    <row r="8" spans="1:7" ht="21" customHeight="1">
      <c r="A8" s="163" t="s">
        <v>1</v>
      </c>
      <c r="B8" s="163" t="s">
        <v>2</v>
      </c>
      <c r="C8" s="163">
        <v>1</v>
      </c>
      <c r="D8" s="163">
        <v>2</v>
      </c>
      <c r="E8" s="163">
        <v>3</v>
      </c>
      <c r="F8" s="163" t="s">
        <v>13</v>
      </c>
      <c r="G8" s="163" t="s">
        <v>199</v>
      </c>
    </row>
    <row r="9" spans="1:7">
      <c r="A9" s="163" t="s">
        <v>1</v>
      </c>
      <c r="B9" s="164" t="s">
        <v>105</v>
      </c>
      <c r="C9" s="155"/>
      <c r="D9" s="155"/>
      <c r="E9" s="165"/>
      <c r="F9" s="155"/>
      <c r="G9" s="166"/>
    </row>
    <row r="10" spans="1:7">
      <c r="A10" s="163" t="s">
        <v>3</v>
      </c>
      <c r="B10" s="164" t="s">
        <v>92</v>
      </c>
      <c r="C10" s="167">
        <v>26647569</v>
      </c>
      <c r="D10" s="167">
        <v>30799619</v>
      </c>
      <c r="E10" s="167">
        <v>24503570.100000001</v>
      </c>
      <c r="F10" s="167">
        <v>-6296048.8999999985</v>
      </c>
      <c r="G10" s="168">
        <v>0.79558029922383133</v>
      </c>
    </row>
    <row r="11" spans="1:7" ht="31.5">
      <c r="A11" s="158">
        <v>1</v>
      </c>
      <c r="B11" s="169" t="s">
        <v>93</v>
      </c>
      <c r="C11" s="155">
        <v>11430314</v>
      </c>
      <c r="D11" s="155">
        <v>10789495</v>
      </c>
      <c r="E11" s="155">
        <v>10274572.1</v>
      </c>
      <c r="F11" s="155">
        <v>-514922.90000000037</v>
      </c>
      <c r="G11" s="166">
        <v>0.95227553282150834</v>
      </c>
    </row>
    <row r="12" spans="1:7">
      <c r="A12" s="158">
        <v>2</v>
      </c>
      <c r="B12" s="169" t="s">
        <v>94</v>
      </c>
      <c r="C12" s="155">
        <v>3868826</v>
      </c>
      <c r="D12" s="155">
        <v>3868826</v>
      </c>
      <c r="E12" s="155">
        <v>4078966</v>
      </c>
      <c r="F12" s="155">
        <v>210140</v>
      </c>
      <c r="G12" s="166">
        <v>1.0543162189253277</v>
      </c>
    </row>
    <row r="13" spans="1:7">
      <c r="A13" s="158" t="s">
        <v>14</v>
      </c>
      <c r="B13" s="169" t="s">
        <v>60</v>
      </c>
      <c r="C13" s="155"/>
      <c r="D13" s="155"/>
      <c r="E13" s="165"/>
      <c r="F13" s="155">
        <v>0</v>
      </c>
      <c r="G13" s="166"/>
    </row>
    <row r="14" spans="1:7">
      <c r="A14" s="158" t="s">
        <v>14</v>
      </c>
      <c r="B14" s="169" t="s">
        <v>61</v>
      </c>
      <c r="C14" s="155">
        <v>3868826</v>
      </c>
      <c r="D14" s="155">
        <v>3868826</v>
      </c>
      <c r="E14" s="155">
        <v>4078966</v>
      </c>
      <c r="F14" s="155">
        <v>210140</v>
      </c>
      <c r="G14" s="166">
        <v>1.0543162189253277</v>
      </c>
    </row>
    <row r="15" spans="1:7">
      <c r="A15" s="158">
        <v>3</v>
      </c>
      <c r="B15" s="169" t="s">
        <v>62</v>
      </c>
      <c r="C15" s="155"/>
      <c r="D15" s="155">
        <v>5974.5</v>
      </c>
      <c r="E15" s="165"/>
      <c r="F15" s="155">
        <v>-5974.5</v>
      </c>
      <c r="G15" s="166"/>
    </row>
    <row r="16" spans="1:7">
      <c r="A16" s="158">
        <v>4</v>
      </c>
      <c r="B16" s="169" t="s">
        <v>63</v>
      </c>
      <c r="C16" s="155"/>
      <c r="D16" s="155">
        <v>5974.5</v>
      </c>
      <c r="E16" s="165"/>
      <c r="F16" s="155">
        <v>-5974.5</v>
      </c>
      <c r="G16" s="166">
        <v>0</v>
      </c>
    </row>
    <row r="17" spans="1:7" ht="31.5">
      <c r="A17" s="158">
        <v>5</v>
      </c>
      <c r="B17" s="169" t="s">
        <v>64</v>
      </c>
      <c r="C17" s="155">
        <v>11269555</v>
      </c>
      <c r="D17" s="155">
        <v>16050475</v>
      </c>
      <c r="E17" s="155">
        <v>10100000</v>
      </c>
      <c r="F17" s="155">
        <v>-5950475</v>
      </c>
      <c r="G17" s="166">
        <v>0.62926486599306253</v>
      </c>
    </row>
    <row r="18" spans="1:7">
      <c r="A18" s="158">
        <v>6</v>
      </c>
      <c r="B18" s="169" t="s">
        <v>571</v>
      </c>
      <c r="C18" s="155">
        <v>78874</v>
      </c>
      <c r="D18" s="155">
        <v>78874</v>
      </c>
      <c r="E18" s="155">
        <v>50032</v>
      </c>
      <c r="F18" s="155"/>
      <c r="G18" s="166"/>
    </row>
    <row r="19" spans="1:7">
      <c r="A19" s="163" t="s">
        <v>4</v>
      </c>
      <c r="B19" s="164" t="s">
        <v>95</v>
      </c>
      <c r="C19" s="167">
        <v>27137569.360828482</v>
      </c>
      <c r="D19" s="167">
        <v>31207952</v>
      </c>
      <c r="E19" s="167">
        <v>24828370</v>
      </c>
      <c r="F19" s="167">
        <v>-6379582</v>
      </c>
      <c r="G19" s="168">
        <v>0.79557831926939648</v>
      </c>
    </row>
    <row r="20" spans="1:7" ht="31.5">
      <c r="A20" s="158">
        <v>1</v>
      </c>
      <c r="B20" s="169" t="s">
        <v>106</v>
      </c>
      <c r="C20" s="155">
        <v>19426565.360828482</v>
      </c>
      <c r="D20" s="155">
        <v>13396948</v>
      </c>
      <c r="E20" s="165">
        <v>17445443.673546784</v>
      </c>
      <c r="F20" s="155">
        <v>4048495.6735467836</v>
      </c>
      <c r="G20" s="166">
        <v>1.3021953711805692</v>
      </c>
    </row>
    <row r="21" spans="1:7">
      <c r="A21" s="158">
        <v>2</v>
      </c>
      <c r="B21" s="169" t="s">
        <v>96</v>
      </c>
      <c r="C21" s="155">
        <v>7711004</v>
      </c>
      <c r="D21" s="155">
        <v>7711004</v>
      </c>
      <c r="E21" s="165">
        <v>7382926</v>
      </c>
      <c r="F21" s="155">
        <v>-328078</v>
      </c>
      <c r="G21" s="166">
        <v>0.95745327067655517</v>
      </c>
    </row>
    <row r="22" spans="1:7">
      <c r="A22" s="158" t="s">
        <v>14</v>
      </c>
      <c r="B22" s="169" t="s">
        <v>97</v>
      </c>
      <c r="C22" s="155">
        <v>3185900</v>
      </c>
      <c r="D22" s="155">
        <v>3185900</v>
      </c>
      <c r="E22" s="165">
        <v>3185900</v>
      </c>
      <c r="F22" s="155">
        <v>0</v>
      </c>
      <c r="G22" s="166">
        <v>1</v>
      </c>
    </row>
    <row r="23" spans="1:7">
      <c r="A23" s="158" t="s">
        <v>14</v>
      </c>
      <c r="B23" s="169" t="s">
        <v>98</v>
      </c>
      <c r="C23" s="155">
        <v>4525104</v>
      </c>
      <c r="D23" s="155">
        <v>4525104</v>
      </c>
      <c r="E23" s="165">
        <v>4197026</v>
      </c>
      <c r="F23" s="155">
        <v>-328078</v>
      </c>
      <c r="G23" s="166">
        <v>0.92749824092440747</v>
      </c>
    </row>
    <row r="24" spans="1:7">
      <c r="A24" s="158">
        <v>3</v>
      </c>
      <c r="B24" s="169" t="s">
        <v>68</v>
      </c>
      <c r="C24" s="155"/>
      <c r="D24" s="155">
        <v>10100000</v>
      </c>
      <c r="E24" s="165"/>
      <c r="F24" s="155">
        <v>-10100000</v>
      </c>
      <c r="G24" s="166">
        <v>0</v>
      </c>
    </row>
    <row r="25" spans="1:7">
      <c r="A25" s="163" t="s">
        <v>10</v>
      </c>
      <c r="B25" s="164" t="s">
        <v>107</v>
      </c>
      <c r="C25" s="167">
        <v>490000.36082848161</v>
      </c>
      <c r="D25" s="167">
        <v>408333</v>
      </c>
      <c r="E25" s="140">
        <v>324800</v>
      </c>
      <c r="F25" s="167">
        <v>-83533</v>
      </c>
      <c r="G25" s="168">
        <v>0.79542922075854761</v>
      </c>
    </row>
    <row r="26" spans="1:7">
      <c r="A26" s="163" t="s">
        <v>2</v>
      </c>
      <c r="B26" s="164" t="s">
        <v>104</v>
      </c>
      <c r="C26" s="155"/>
      <c r="D26" s="155"/>
      <c r="E26" s="165"/>
      <c r="F26" s="155">
        <v>0</v>
      </c>
      <c r="G26" s="166"/>
    </row>
    <row r="27" spans="1:7">
      <c r="A27" s="163" t="s">
        <v>3</v>
      </c>
      <c r="B27" s="164" t="s">
        <v>92</v>
      </c>
      <c r="C27" s="167">
        <v>13637150</v>
      </c>
      <c r="D27" s="167">
        <v>21387152</v>
      </c>
      <c r="E27" s="170">
        <v>13922952.800000001</v>
      </c>
      <c r="F27" s="155"/>
      <c r="G27" s="166"/>
    </row>
    <row r="28" spans="1:7" ht="31.5">
      <c r="A28" s="158">
        <v>1</v>
      </c>
      <c r="B28" s="169" t="s">
        <v>93</v>
      </c>
      <c r="C28" s="155">
        <v>5926146</v>
      </c>
      <c r="D28" s="155">
        <v>6656458</v>
      </c>
      <c r="E28" s="165">
        <v>6540026.7999999998</v>
      </c>
      <c r="F28" s="155">
        <v>-116431.20000000019</v>
      </c>
      <c r="G28" s="166">
        <v>0.98250853532013571</v>
      </c>
    </row>
    <row r="29" spans="1:7">
      <c r="A29" s="158">
        <v>2</v>
      </c>
      <c r="B29" s="169" t="s">
        <v>94</v>
      </c>
      <c r="C29" s="155">
        <v>7711004</v>
      </c>
      <c r="D29" s="155">
        <v>7711004</v>
      </c>
      <c r="E29" s="165">
        <v>7382926</v>
      </c>
      <c r="F29" s="155">
        <v>-328078</v>
      </c>
      <c r="G29" s="166">
        <v>0.95745327067655517</v>
      </c>
    </row>
    <row r="30" spans="1:7">
      <c r="A30" s="171" t="s">
        <v>14</v>
      </c>
      <c r="B30" s="172" t="s">
        <v>60</v>
      </c>
      <c r="C30" s="173">
        <v>3185900</v>
      </c>
      <c r="D30" s="173">
        <v>3185900</v>
      </c>
      <c r="E30" s="174">
        <v>3185900</v>
      </c>
      <c r="F30" s="155">
        <v>0</v>
      </c>
      <c r="G30" s="166">
        <v>1</v>
      </c>
    </row>
    <row r="31" spans="1:7">
      <c r="A31" s="171" t="s">
        <v>14</v>
      </c>
      <c r="B31" s="172" t="s">
        <v>61</v>
      </c>
      <c r="C31" s="173">
        <v>4525104</v>
      </c>
      <c r="D31" s="173">
        <v>4525104</v>
      </c>
      <c r="E31" s="174">
        <v>4197026</v>
      </c>
      <c r="F31" s="155">
        <v>-328078</v>
      </c>
      <c r="G31" s="166">
        <v>0.92749824092440747</v>
      </c>
    </row>
    <row r="32" spans="1:7">
      <c r="A32" s="158">
        <v>3</v>
      </c>
      <c r="B32" s="169" t="s">
        <v>63</v>
      </c>
      <c r="C32" s="165"/>
      <c r="D32" s="165">
        <v>72008</v>
      </c>
      <c r="E32" s="165"/>
      <c r="F32" s="155">
        <v>-72008</v>
      </c>
      <c r="G32" s="166"/>
    </row>
    <row r="33" spans="1:7" ht="31.5">
      <c r="A33" s="158">
        <v>4</v>
      </c>
      <c r="B33" s="169" t="s">
        <v>64</v>
      </c>
      <c r="C33" s="155"/>
      <c r="D33" s="155">
        <v>6947682</v>
      </c>
      <c r="E33" s="165"/>
      <c r="F33" s="155">
        <v>-6947682</v>
      </c>
      <c r="G33" s="166"/>
    </row>
    <row r="34" spans="1:7">
      <c r="A34" s="163" t="s">
        <v>4</v>
      </c>
      <c r="B34" s="164" t="s">
        <v>99</v>
      </c>
      <c r="C34" s="167">
        <v>13637150</v>
      </c>
      <c r="D34" s="167">
        <v>21387152</v>
      </c>
      <c r="E34" s="170">
        <v>13922953</v>
      </c>
      <c r="F34" s="167">
        <v>-7464199</v>
      </c>
      <c r="G34" s="168">
        <v>0.65099612140971364</v>
      </c>
    </row>
    <row r="40" spans="1:7" ht="16.5" hidden="1" customHeight="1"/>
    <row r="45" spans="1:7" ht="16.5" hidden="1" customHeight="1"/>
    <row r="49" ht="16.5" hidden="1" customHeight="1"/>
    <row r="50" ht="16.5" hidden="1" customHeight="1"/>
    <row r="51" ht="16.5" hidden="1" customHeight="1"/>
    <row r="53" ht="16.5" hidden="1" customHeight="1"/>
    <row r="60" ht="16.5" hidden="1" customHeight="1"/>
    <row r="64" ht="16.5" hidden="1" customHeight="1"/>
    <row r="65" ht="16.5" hidden="1" customHeight="1"/>
    <row r="66" ht="16.5" hidden="1" customHeight="1"/>
    <row r="68" ht="16.5" hidden="1" customHeight="1"/>
    <row r="69" ht="16.5" hidden="1" customHeight="1"/>
    <row r="73" ht="16.5" hidden="1" customHeight="1"/>
    <row r="74" ht="16.5" hidden="1" customHeight="1"/>
    <row r="75" ht="16.5" hidden="1" customHeight="1"/>
    <row r="77" ht="16.5" hidden="1" customHeight="1"/>
    <row r="78" ht="16.5" hidden="1" customHeight="1"/>
    <row r="82" ht="16.5" hidden="1" customHeight="1"/>
    <row r="83" ht="16.5" hidden="1" customHeight="1"/>
    <row r="84" ht="16.5" hidden="1" customHeight="1"/>
    <row r="85" ht="16.5" hidden="1" customHeight="1"/>
    <row r="86" ht="16.5" hidden="1" customHeight="1"/>
    <row r="87" ht="31.5" hidden="1" customHeight="1"/>
    <row r="88" ht="31.5" hidden="1" customHeight="1"/>
    <row r="89" ht="33.75" hidden="1" customHeight="1"/>
    <row r="90" ht="33.75" hidden="1" customHeight="1"/>
    <row r="91" ht="33.75" hidden="1" customHeight="1"/>
    <row r="92" ht="31.5" hidden="1" customHeight="1"/>
    <row r="94" ht="16.5" hidden="1" customHeight="1"/>
    <row r="100" ht="16.5" hidden="1" customHeight="1"/>
    <row r="105" ht="16.5" hidden="1" customHeight="1"/>
    <row r="106" ht="16.5" hidden="1" customHeight="1"/>
    <row r="107" ht="16.5" hidden="1" customHeight="1"/>
    <row r="108" ht="16.5" hidden="1" customHeight="1"/>
    <row r="109" ht="16.5" hidden="1" customHeight="1"/>
    <row r="110" ht="16.5" hidden="1" customHeight="1"/>
    <row r="111" ht="16.5" hidden="1" customHeight="1"/>
    <row r="113" ht="16.5" hidden="1" customHeight="1"/>
    <row r="118" ht="26.25" customHeight="1"/>
    <row r="134" ht="16.5" hidden="1" customHeight="1"/>
    <row r="140" ht="16.5" hidden="1" customHeight="1"/>
    <row r="141" ht="16.5" hidden="1" customHeight="1"/>
    <row r="142" ht="16.5" hidden="1" customHeight="1"/>
    <row r="145" ht="16.5" hidden="1" customHeight="1"/>
    <row r="146" ht="16.5" hidden="1" customHeight="1"/>
    <row r="149" ht="16.5" hidden="1" customHeight="1"/>
    <row r="150" ht="16.5" hidden="1" customHeight="1"/>
    <row r="151" ht="16.5" hidden="1" customHeight="1"/>
    <row r="153" ht="16.5" hidden="1" customHeight="1"/>
    <row r="164" ht="16.5" hidden="1" customHeight="1"/>
    <row r="167" ht="16.5" hidden="1" customHeight="1"/>
    <row r="169" ht="16.5" hidden="1" customHeight="1"/>
    <row r="170" ht="16.5" hidden="1" customHeight="1"/>
    <row r="171" ht="16.5" hidden="1" customHeight="1"/>
    <row r="173" ht="16.5" hidden="1" customHeight="1"/>
    <row r="174" ht="16.5" hidden="1" customHeight="1"/>
    <row r="177" ht="16.5" hidden="1" customHeight="1"/>
    <row r="178" ht="16.5" hidden="1" customHeight="1"/>
    <row r="179" ht="16.5" hidden="1" customHeight="1"/>
    <row r="180" ht="47.25" hidden="1" customHeight="1"/>
    <row r="181" ht="16.5" hidden="1" customHeight="1"/>
    <row r="182" ht="47.25" hidden="1" customHeight="1"/>
    <row r="183" ht="31.5" hidden="1" customHeight="1"/>
    <row r="184" ht="31.5" hidden="1" customHeight="1"/>
    <row r="185" ht="16.5" hidden="1" customHeight="1"/>
    <row r="186" ht="16.5" hidden="1" customHeight="1"/>
    <row r="187" ht="16.5" hidden="1" customHeight="1"/>
    <row r="188" ht="16.5" hidden="1" customHeight="1"/>
    <row r="189" ht="16.5" hidden="1" customHeight="1"/>
    <row r="190" ht="16.5" hidden="1" customHeight="1"/>
    <row r="191" ht="16.5" hidden="1" customHeight="1"/>
  </sheetData>
  <mergeCells count="10">
    <mergeCell ref="A2:G2"/>
    <mergeCell ref="A3:G3"/>
    <mergeCell ref="A4:G4"/>
    <mergeCell ref="A5:G5"/>
    <mergeCell ref="A6:A7"/>
    <mergeCell ref="B6:B7"/>
    <mergeCell ref="C6:C7"/>
    <mergeCell ref="D6:D7"/>
    <mergeCell ref="E6:E7"/>
    <mergeCell ref="F6:G6"/>
  </mergeCells>
  <pageMargins left="0.65" right="0" top="0.46" bottom="0.35433070866141703" header="0.31496062992126"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8"/>
  <sheetViews>
    <sheetView tabSelected="1" topLeftCell="A69" zoomScaleNormal="100" workbookViewId="0">
      <selection activeCell="A9" sqref="A9"/>
    </sheetView>
  </sheetViews>
  <sheetFormatPr defaultRowHeight="12.75"/>
  <cols>
    <col min="1" max="1" width="53.140625" style="13" customWidth="1"/>
    <col min="2" max="2" width="11.7109375" style="13" customWidth="1"/>
    <col min="3" max="4" width="11.5703125" style="13" customWidth="1"/>
    <col min="5" max="5" width="11.7109375" style="13" customWidth="1"/>
    <col min="6" max="6" width="9.5703125" style="13" customWidth="1"/>
    <col min="7" max="7" width="9.42578125" style="13" customWidth="1"/>
    <col min="8" max="256" width="9.140625" style="13"/>
    <col min="257" max="257" width="53.140625" style="13" customWidth="1"/>
    <col min="258" max="258" width="11.7109375" style="13" customWidth="1"/>
    <col min="259" max="260" width="11.5703125" style="13" customWidth="1"/>
    <col min="261" max="261" width="11.7109375" style="13" customWidth="1"/>
    <col min="262" max="262" width="9.5703125" style="13" customWidth="1"/>
    <col min="263" max="263" width="9.42578125" style="13" customWidth="1"/>
    <col min="264" max="512" width="9.140625" style="13"/>
    <col min="513" max="513" width="53.140625" style="13" customWidth="1"/>
    <col min="514" max="514" width="11.7109375" style="13" customWidth="1"/>
    <col min="515" max="516" width="11.5703125" style="13" customWidth="1"/>
    <col min="517" max="517" width="11.7109375" style="13" customWidth="1"/>
    <col min="518" max="518" width="9.5703125" style="13" customWidth="1"/>
    <col min="519" max="519" width="9.42578125" style="13" customWidth="1"/>
    <col min="520" max="768" width="9.140625" style="13"/>
    <col min="769" max="769" width="53.140625" style="13" customWidth="1"/>
    <col min="770" max="770" width="11.7109375" style="13" customWidth="1"/>
    <col min="771" max="772" width="11.5703125" style="13" customWidth="1"/>
    <col min="773" max="773" width="11.7109375" style="13" customWidth="1"/>
    <col min="774" max="774" width="9.5703125" style="13" customWidth="1"/>
    <col min="775" max="775" width="9.42578125" style="13" customWidth="1"/>
    <col min="776" max="1024" width="9.140625" style="13"/>
    <col min="1025" max="1025" width="53.140625" style="13" customWidth="1"/>
    <col min="1026" max="1026" width="11.7109375" style="13" customWidth="1"/>
    <col min="1027" max="1028" width="11.5703125" style="13" customWidth="1"/>
    <col min="1029" max="1029" width="11.7109375" style="13" customWidth="1"/>
    <col min="1030" max="1030" width="9.5703125" style="13" customWidth="1"/>
    <col min="1031" max="1031" width="9.42578125" style="13" customWidth="1"/>
    <col min="1032" max="1280" width="9.140625" style="13"/>
    <col min="1281" max="1281" width="53.140625" style="13" customWidth="1"/>
    <col min="1282" max="1282" width="11.7109375" style="13" customWidth="1"/>
    <col min="1283" max="1284" width="11.5703125" style="13" customWidth="1"/>
    <col min="1285" max="1285" width="11.7109375" style="13" customWidth="1"/>
    <col min="1286" max="1286" width="9.5703125" style="13" customWidth="1"/>
    <col min="1287" max="1287" width="9.42578125" style="13" customWidth="1"/>
    <col min="1288" max="1536" width="9.140625" style="13"/>
    <col min="1537" max="1537" width="53.140625" style="13" customWidth="1"/>
    <col min="1538" max="1538" width="11.7109375" style="13" customWidth="1"/>
    <col min="1539" max="1540" width="11.5703125" style="13" customWidth="1"/>
    <col min="1541" max="1541" width="11.7109375" style="13" customWidth="1"/>
    <col min="1542" max="1542" width="9.5703125" style="13" customWidth="1"/>
    <col min="1543" max="1543" width="9.42578125" style="13" customWidth="1"/>
    <col min="1544" max="1792" width="9.140625" style="13"/>
    <col min="1793" max="1793" width="53.140625" style="13" customWidth="1"/>
    <col min="1794" max="1794" width="11.7109375" style="13" customWidth="1"/>
    <col min="1795" max="1796" width="11.5703125" style="13" customWidth="1"/>
    <col min="1797" max="1797" width="11.7109375" style="13" customWidth="1"/>
    <col min="1798" max="1798" width="9.5703125" style="13" customWidth="1"/>
    <col min="1799" max="1799" width="9.42578125" style="13" customWidth="1"/>
    <col min="1800" max="2048" width="9.140625" style="13"/>
    <col min="2049" max="2049" width="53.140625" style="13" customWidth="1"/>
    <col min="2050" max="2050" width="11.7109375" style="13" customWidth="1"/>
    <col min="2051" max="2052" width="11.5703125" style="13" customWidth="1"/>
    <col min="2053" max="2053" width="11.7109375" style="13" customWidth="1"/>
    <col min="2054" max="2054" width="9.5703125" style="13" customWidth="1"/>
    <col min="2055" max="2055" width="9.42578125" style="13" customWidth="1"/>
    <col min="2056" max="2304" width="9.140625" style="13"/>
    <col min="2305" max="2305" width="53.140625" style="13" customWidth="1"/>
    <col min="2306" max="2306" width="11.7109375" style="13" customWidth="1"/>
    <col min="2307" max="2308" width="11.5703125" style="13" customWidth="1"/>
    <col min="2309" max="2309" width="11.7109375" style="13" customWidth="1"/>
    <col min="2310" max="2310" width="9.5703125" style="13" customWidth="1"/>
    <col min="2311" max="2311" width="9.42578125" style="13" customWidth="1"/>
    <col min="2312" max="2560" width="9.140625" style="13"/>
    <col min="2561" max="2561" width="53.140625" style="13" customWidth="1"/>
    <col min="2562" max="2562" width="11.7109375" style="13" customWidth="1"/>
    <col min="2563" max="2564" width="11.5703125" style="13" customWidth="1"/>
    <col min="2565" max="2565" width="11.7109375" style="13" customWidth="1"/>
    <col min="2566" max="2566" width="9.5703125" style="13" customWidth="1"/>
    <col min="2567" max="2567" width="9.42578125" style="13" customWidth="1"/>
    <col min="2568" max="2816" width="9.140625" style="13"/>
    <col min="2817" max="2817" width="53.140625" style="13" customWidth="1"/>
    <col min="2818" max="2818" width="11.7109375" style="13" customWidth="1"/>
    <col min="2819" max="2820" width="11.5703125" style="13" customWidth="1"/>
    <col min="2821" max="2821" width="11.7109375" style="13" customWidth="1"/>
    <col min="2822" max="2822" width="9.5703125" style="13" customWidth="1"/>
    <col min="2823" max="2823" width="9.42578125" style="13" customWidth="1"/>
    <col min="2824" max="3072" width="9.140625" style="13"/>
    <col min="3073" max="3073" width="53.140625" style="13" customWidth="1"/>
    <col min="3074" max="3074" width="11.7109375" style="13" customWidth="1"/>
    <col min="3075" max="3076" width="11.5703125" style="13" customWidth="1"/>
    <col min="3077" max="3077" width="11.7109375" style="13" customWidth="1"/>
    <col min="3078" max="3078" width="9.5703125" style="13" customWidth="1"/>
    <col min="3079" max="3079" width="9.42578125" style="13" customWidth="1"/>
    <col min="3080" max="3328" width="9.140625" style="13"/>
    <col min="3329" max="3329" width="53.140625" style="13" customWidth="1"/>
    <col min="3330" max="3330" width="11.7109375" style="13" customWidth="1"/>
    <col min="3331" max="3332" width="11.5703125" style="13" customWidth="1"/>
    <col min="3333" max="3333" width="11.7109375" style="13" customWidth="1"/>
    <col min="3334" max="3334" width="9.5703125" style="13" customWidth="1"/>
    <col min="3335" max="3335" width="9.42578125" style="13" customWidth="1"/>
    <col min="3336" max="3584" width="9.140625" style="13"/>
    <col min="3585" max="3585" width="53.140625" style="13" customWidth="1"/>
    <col min="3586" max="3586" width="11.7109375" style="13" customWidth="1"/>
    <col min="3587" max="3588" width="11.5703125" style="13" customWidth="1"/>
    <col min="3589" max="3589" width="11.7109375" style="13" customWidth="1"/>
    <col min="3590" max="3590" width="9.5703125" style="13" customWidth="1"/>
    <col min="3591" max="3591" width="9.42578125" style="13" customWidth="1"/>
    <col min="3592" max="3840" width="9.140625" style="13"/>
    <col min="3841" max="3841" width="53.140625" style="13" customWidth="1"/>
    <col min="3842" max="3842" width="11.7109375" style="13" customWidth="1"/>
    <col min="3843" max="3844" width="11.5703125" style="13" customWidth="1"/>
    <col min="3845" max="3845" width="11.7109375" style="13" customWidth="1"/>
    <col min="3846" max="3846" width="9.5703125" style="13" customWidth="1"/>
    <col min="3847" max="3847" width="9.42578125" style="13" customWidth="1"/>
    <col min="3848" max="4096" width="9.140625" style="13"/>
    <col min="4097" max="4097" width="53.140625" style="13" customWidth="1"/>
    <col min="4098" max="4098" width="11.7109375" style="13" customWidth="1"/>
    <col min="4099" max="4100" width="11.5703125" style="13" customWidth="1"/>
    <col min="4101" max="4101" width="11.7109375" style="13" customWidth="1"/>
    <col min="4102" max="4102" width="9.5703125" style="13" customWidth="1"/>
    <col min="4103" max="4103" width="9.42578125" style="13" customWidth="1"/>
    <col min="4104" max="4352" width="9.140625" style="13"/>
    <col min="4353" max="4353" width="53.140625" style="13" customWidth="1"/>
    <col min="4354" max="4354" width="11.7109375" style="13" customWidth="1"/>
    <col min="4355" max="4356" width="11.5703125" style="13" customWidth="1"/>
    <col min="4357" max="4357" width="11.7109375" style="13" customWidth="1"/>
    <col min="4358" max="4358" width="9.5703125" style="13" customWidth="1"/>
    <col min="4359" max="4359" width="9.42578125" style="13" customWidth="1"/>
    <col min="4360" max="4608" width="9.140625" style="13"/>
    <col min="4609" max="4609" width="53.140625" style="13" customWidth="1"/>
    <col min="4610" max="4610" width="11.7109375" style="13" customWidth="1"/>
    <col min="4611" max="4612" width="11.5703125" style="13" customWidth="1"/>
    <col min="4613" max="4613" width="11.7109375" style="13" customWidth="1"/>
    <col min="4614" max="4614" width="9.5703125" style="13" customWidth="1"/>
    <col min="4615" max="4615" width="9.42578125" style="13" customWidth="1"/>
    <col min="4616" max="4864" width="9.140625" style="13"/>
    <col min="4865" max="4865" width="53.140625" style="13" customWidth="1"/>
    <col min="4866" max="4866" width="11.7109375" style="13" customWidth="1"/>
    <col min="4867" max="4868" width="11.5703125" style="13" customWidth="1"/>
    <col min="4869" max="4869" width="11.7109375" style="13" customWidth="1"/>
    <col min="4870" max="4870" width="9.5703125" style="13" customWidth="1"/>
    <col min="4871" max="4871" width="9.42578125" style="13" customWidth="1"/>
    <col min="4872" max="5120" width="9.140625" style="13"/>
    <col min="5121" max="5121" width="53.140625" style="13" customWidth="1"/>
    <col min="5122" max="5122" width="11.7109375" style="13" customWidth="1"/>
    <col min="5123" max="5124" width="11.5703125" style="13" customWidth="1"/>
    <col min="5125" max="5125" width="11.7109375" style="13" customWidth="1"/>
    <col min="5126" max="5126" width="9.5703125" style="13" customWidth="1"/>
    <col min="5127" max="5127" width="9.42578125" style="13" customWidth="1"/>
    <col min="5128" max="5376" width="9.140625" style="13"/>
    <col min="5377" max="5377" width="53.140625" style="13" customWidth="1"/>
    <col min="5378" max="5378" width="11.7109375" style="13" customWidth="1"/>
    <col min="5379" max="5380" width="11.5703125" style="13" customWidth="1"/>
    <col min="5381" max="5381" width="11.7109375" style="13" customWidth="1"/>
    <col min="5382" max="5382" width="9.5703125" style="13" customWidth="1"/>
    <col min="5383" max="5383" width="9.42578125" style="13" customWidth="1"/>
    <col min="5384" max="5632" width="9.140625" style="13"/>
    <col min="5633" max="5633" width="53.140625" style="13" customWidth="1"/>
    <col min="5634" max="5634" width="11.7109375" style="13" customWidth="1"/>
    <col min="5635" max="5636" width="11.5703125" style="13" customWidth="1"/>
    <col min="5637" max="5637" width="11.7109375" style="13" customWidth="1"/>
    <col min="5638" max="5638" width="9.5703125" style="13" customWidth="1"/>
    <col min="5639" max="5639" width="9.42578125" style="13" customWidth="1"/>
    <col min="5640" max="5888" width="9.140625" style="13"/>
    <col min="5889" max="5889" width="53.140625" style="13" customWidth="1"/>
    <col min="5890" max="5890" width="11.7109375" style="13" customWidth="1"/>
    <col min="5891" max="5892" width="11.5703125" style="13" customWidth="1"/>
    <col min="5893" max="5893" width="11.7109375" style="13" customWidth="1"/>
    <col min="5894" max="5894" width="9.5703125" style="13" customWidth="1"/>
    <col min="5895" max="5895" width="9.42578125" style="13" customWidth="1"/>
    <col min="5896" max="6144" width="9.140625" style="13"/>
    <col min="6145" max="6145" width="53.140625" style="13" customWidth="1"/>
    <col min="6146" max="6146" width="11.7109375" style="13" customWidth="1"/>
    <col min="6147" max="6148" width="11.5703125" style="13" customWidth="1"/>
    <col min="6149" max="6149" width="11.7109375" style="13" customWidth="1"/>
    <col min="6150" max="6150" width="9.5703125" style="13" customWidth="1"/>
    <col min="6151" max="6151" width="9.42578125" style="13" customWidth="1"/>
    <col min="6152" max="6400" width="9.140625" style="13"/>
    <col min="6401" max="6401" width="53.140625" style="13" customWidth="1"/>
    <col min="6402" max="6402" width="11.7109375" style="13" customWidth="1"/>
    <col min="6403" max="6404" width="11.5703125" style="13" customWidth="1"/>
    <col min="6405" max="6405" width="11.7109375" style="13" customWidth="1"/>
    <col min="6406" max="6406" width="9.5703125" style="13" customWidth="1"/>
    <col min="6407" max="6407" width="9.42578125" style="13" customWidth="1"/>
    <col min="6408" max="6656" width="9.140625" style="13"/>
    <col min="6657" max="6657" width="53.140625" style="13" customWidth="1"/>
    <col min="6658" max="6658" width="11.7109375" style="13" customWidth="1"/>
    <col min="6659" max="6660" width="11.5703125" style="13" customWidth="1"/>
    <col min="6661" max="6661" width="11.7109375" style="13" customWidth="1"/>
    <col min="6662" max="6662" width="9.5703125" style="13" customWidth="1"/>
    <col min="6663" max="6663" width="9.42578125" style="13" customWidth="1"/>
    <col min="6664" max="6912" width="9.140625" style="13"/>
    <col min="6913" max="6913" width="53.140625" style="13" customWidth="1"/>
    <col min="6914" max="6914" width="11.7109375" style="13" customWidth="1"/>
    <col min="6915" max="6916" width="11.5703125" style="13" customWidth="1"/>
    <col min="6917" max="6917" width="11.7109375" style="13" customWidth="1"/>
    <col min="6918" max="6918" width="9.5703125" style="13" customWidth="1"/>
    <col min="6919" max="6919" width="9.42578125" style="13" customWidth="1"/>
    <col min="6920" max="7168" width="9.140625" style="13"/>
    <col min="7169" max="7169" width="53.140625" style="13" customWidth="1"/>
    <col min="7170" max="7170" width="11.7109375" style="13" customWidth="1"/>
    <col min="7171" max="7172" width="11.5703125" style="13" customWidth="1"/>
    <col min="7173" max="7173" width="11.7109375" style="13" customWidth="1"/>
    <col min="7174" max="7174" width="9.5703125" style="13" customWidth="1"/>
    <col min="7175" max="7175" width="9.42578125" style="13" customWidth="1"/>
    <col min="7176" max="7424" width="9.140625" style="13"/>
    <col min="7425" max="7425" width="53.140625" style="13" customWidth="1"/>
    <col min="7426" max="7426" width="11.7109375" style="13" customWidth="1"/>
    <col min="7427" max="7428" width="11.5703125" style="13" customWidth="1"/>
    <col min="7429" max="7429" width="11.7109375" style="13" customWidth="1"/>
    <col min="7430" max="7430" width="9.5703125" style="13" customWidth="1"/>
    <col min="7431" max="7431" width="9.42578125" style="13" customWidth="1"/>
    <col min="7432" max="7680" width="9.140625" style="13"/>
    <col min="7681" max="7681" width="53.140625" style="13" customWidth="1"/>
    <col min="7682" max="7682" width="11.7109375" style="13" customWidth="1"/>
    <col min="7683" max="7684" width="11.5703125" style="13" customWidth="1"/>
    <col min="7685" max="7685" width="11.7109375" style="13" customWidth="1"/>
    <col min="7686" max="7686" width="9.5703125" style="13" customWidth="1"/>
    <col min="7687" max="7687" width="9.42578125" style="13" customWidth="1"/>
    <col min="7688" max="7936" width="9.140625" style="13"/>
    <col min="7937" max="7937" width="53.140625" style="13" customWidth="1"/>
    <col min="7938" max="7938" width="11.7109375" style="13" customWidth="1"/>
    <col min="7939" max="7940" width="11.5703125" style="13" customWidth="1"/>
    <col min="7941" max="7941" width="11.7109375" style="13" customWidth="1"/>
    <col min="7942" max="7942" width="9.5703125" style="13" customWidth="1"/>
    <col min="7943" max="7943" width="9.42578125" style="13" customWidth="1"/>
    <col min="7944" max="8192" width="9.140625" style="13"/>
    <col min="8193" max="8193" width="53.140625" style="13" customWidth="1"/>
    <col min="8194" max="8194" width="11.7109375" style="13" customWidth="1"/>
    <col min="8195" max="8196" width="11.5703125" style="13" customWidth="1"/>
    <col min="8197" max="8197" width="11.7109375" style="13" customWidth="1"/>
    <col min="8198" max="8198" width="9.5703125" style="13" customWidth="1"/>
    <col min="8199" max="8199" width="9.42578125" style="13" customWidth="1"/>
    <col min="8200" max="8448" width="9.140625" style="13"/>
    <col min="8449" max="8449" width="53.140625" style="13" customWidth="1"/>
    <col min="8450" max="8450" width="11.7109375" style="13" customWidth="1"/>
    <col min="8451" max="8452" width="11.5703125" style="13" customWidth="1"/>
    <col min="8453" max="8453" width="11.7109375" style="13" customWidth="1"/>
    <col min="8454" max="8454" width="9.5703125" style="13" customWidth="1"/>
    <col min="8455" max="8455" width="9.42578125" style="13" customWidth="1"/>
    <col min="8456" max="8704" width="9.140625" style="13"/>
    <col min="8705" max="8705" width="53.140625" style="13" customWidth="1"/>
    <col min="8706" max="8706" width="11.7109375" style="13" customWidth="1"/>
    <col min="8707" max="8708" width="11.5703125" style="13" customWidth="1"/>
    <col min="8709" max="8709" width="11.7109375" style="13" customWidth="1"/>
    <col min="8710" max="8710" width="9.5703125" style="13" customWidth="1"/>
    <col min="8711" max="8711" width="9.42578125" style="13" customWidth="1"/>
    <col min="8712" max="8960" width="9.140625" style="13"/>
    <col min="8961" max="8961" width="53.140625" style="13" customWidth="1"/>
    <col min="8962" max="8962" width="11.7109375" style="13" customWidth="1"/>
    <col min="8963" max="8964" width="11.5703125" style="13" customWidth="1"/>
    <col min="8965" max="8965" width="11.7109375" style="13" customWidth="1"/>
    <col min="8966" max="8966" width="9.5703125" style="13" customWidth="1"/>
    <col min="8967" max="8967" width="9.42578125" style="13" customWidth="1"/>
    <col min="8968" max="9216" width="9.140625" style="13"/>
    <col min="9217" max="9217" width="53.140625" style="13" customWidth="1"/>
    <col min="9218" max="9218" width="11.7109375" style="13" customWidth="1"/>
    <col min="9219" max="9220" width="11.5703125" style="13" customWidth="1"/>
    <col min="9221" max="9221" width="11.7109375" style="13" customWidth="1"/>
    <col min="9222" max="9222" width="9.5703125" style="13" customWidth="1"/>
    <col min="9223" max="9223" width="9.42578125" style="13" customWidth="1"/>
    <col min="9224" max="9472" width="9.140625" style="13"/>
    <col min="9473" max="9473" width="53.140625" style="13" customWidth="1"/>
    <col min="9474" max="9474" width="11.7109375" style="13" customWidth="1"/>
    <col min="9475" max="9476" width="11.5703125" style="13" customWidth="1"/>
    <col min="9477" max="9477" width="11.7109375" style="13" customWidth="1"/>
    <col min="9478" max="9478" width="9.5703125" style="13" customWidth="1"/>
    <col min="9479" max="9479" width="9.42578125" style="13" customWidth="1"/>
    <col min="9480" max="9728" width="9.140625" style="13"/>
    <col min="9729" max="9729" width="53.140625" style="13" customWidth="1"/>
    <col min="9730" max="9730" width="11.7109375" style="13" customWidth="1"/>
    <col min="9731" max="9732" width="11.5703125" style="13" customWidth="1"/>
    <col min="9733" max="9733" width="11.7109375" style="13" customWidth="1"/>
    <col min="9734" max="9734" width="9.5703125" style="13" customWidth="1"/>
    <col min="9735" max="9735" width="9.42578125" style="13" customWidth="1"/>
    <col min="9736" max="9984" width="9.140625" style="13"/>
    <col min="9985" max="9985" width="53.140625" style="13" customWidth="1"/>
    <col min="9986" max="9986" width="11.7109375" style="13" customWidth="1"/>
    <col min="9987" max="9988" width="11.5703125" style="13" customWidth="1"/>
    <col min="9989" max="9989" width="11.7109375" style="13" customWidth="1"/>
    <col min="9990" max="9990" width="9.5703125" style="13" customWidth="1"/>
    <col min="9991" max="9991" width="9.42578125" style="13" customWidth="1"/>
    <col min="9992" max="10240" width="9.140625" style="13"/>
    <col min="10241" max="10241" width="53.140625" style="13" customWidth="1"/>
    <col min="10242" max="10242" width="11.7109375" style="13" customWidth="1"/>
    <col min="10243" max="10244" width="11.5703125" style="13" customWidth="1"/>
    <col min="10245" max="10245" width="11.7109375" style="13" customWidth="1"/>
    <col min="10246" max="10246" width="9.5703125" style="13" customWidth="1"/>
    <col min="10247" max="10247" width="9.42578125" style="13" customWidth="1"/>
    <col min="10248" max="10496" width="9.140625" style="13"/>
    <col min="10497" max="10497" width="53.140625" style="13" customWidth="1"/>
    <col min="10498" max="10498" width="11.7109375" style="13" customWidth="1"/>
    <col min="10499" max="10500" width="11.5703125" style="13" customWidth="1"/>
    <col min="10501" max="10501" width="11.7109375" style="13" customWidth="1"/>
    <col min="10502" max="10502" width="9.5703125" style="13" customWidth="1"/>
    <col min="10503" max="10503" width="9.42578125" style="13" customWidth="1"/>
    <col min="10504" max="10752" width="9.140625" style="13"/>
    <col min="10753" max="10753" width="53.140625" style="13" customWidth="1"/>
    <col min="10754" max="10754" width="11.7109375" style="13" customWidth="1"/>
    <col min="10755" max="10756" width="11.5703125" style="13" customWidth="1"/>
    <col min="10757" max="10757" width="11.7109375" style="13" customWidth="1"/>
    <col min="10758" max="10758" width="9.5703125" style="13" customWidth="1"/>
    <col min="10759" max="10759" width="9.42578125" style="13" customWidth="1"/>
    <col min="10760" max="11008" width="9.140625" style="13"/>
    <col min="11009" max="11009" width="53.140625" style="13" customWidth="1"/>
    <col min="11010" max="11010" width="11.7109375" style="13" customWidth="1"/>
    <col min="11011" max="11012" width="11.5703125" style="13" customWidth="1"/>
    <col min="11013" max="11013" width="11.7109375" style="13" customWidth="1"/>
    <col min="11014" max="11014" width="9.5703125" style="13" customWidth="1"/>
    <col min="11015" max="11015" width="9.42578125" style="13" customWidth="1"/>
    <col min="11016" max="11264" width="9.140625" style="13"/>
    <col min="11265" max="11265" width="53.140625" style="13" customWidth="1"/>
    <col min="11266" max="11266" width="11.7109375" style="13" customWidth="1"/>
    <col min="11267" max="11268" width="11.5703125" style="13" customWidth="1"/>
    <col min="11269" max="11269" width="11.7109375" style="13" customWidth="1"/>
    <col min="11270" max="11270" width="9.5703125" style="13" customWidth="1"/>
    <col min="11271" max="11271" width="9.42578125" style="13" customWidth="1"/>
    <col min="11272" max="11520" width="9.140625" style="13"/>
    <col min="11521" max="11521" width="53.140625" style="13" customWidth="1"/>
    <col min="11522" max="11522" width="11.7109375" style="13" customWidth="1"/>
    <col min="11523" max="11524" width="11.5703125" style="13" customWidth="1"/>
    <col min="11525" max="11525" width="11.7109375" style="13" customWidth="1"/>
    <col min="11526" max="11526" width="9.5703125" style="13" customWidth="1"/>
    <col min="11527" max="11527" width="9.42578125" style="13" customWidth="1"/>
    <col min="11528" max="11776" width="9.140625" style="13"/>
    <col min="11777" max="11777" width="53.140625" style="13" customWidth="1"/>
    <col min="11778" max="11778" width="11.7109375" style="13" customWidth="1"/>
    <col min="11779" max="11780" width="11.5703125" style="13" customWidth="1"/>
    <col min="11781" max="11781" width="11.7109375" style="13" customWidth="1"/>
    <col min="11782" max="11782" width="9.5703125" style="13" customWidth="1"/>
    <col min="11783" max="11783" width="9.42578125" style="13" customWidth="1"/>
    <col min="11784" max="12032" width="9.140625" style="13"/>
    <col min="12033" max="12033" width="53.140625" style="13" customWidth="1"/>
    <col min="12034" max="12034" width="11.7109375" style="13" customWidth="1"/>
    <col min="12035" max="12036" width="11.5703125" style="13" customWidth="1"/>
    <col min="12037" max="12037" width="11.7109375" style="13" customWidth="1"/>
    <col min="12038" max="12038" width="9.5703125" style="13" customWidth="1"/>
    <col min="12039" max="12039" width="9.42578125" style="13" customWidth="1"/>
    <col min="12040" max="12288" width="9.140625" style="13"/>
    <col min="12289" max="12289" width="53.140625" style="13" customWidth="1"/>
    <col min="12290" max="12290" width="11.7109375" style="13" customWidth="1"/>
    <col min="12291" max="12292" width="11.5703125" style="13" customWidth="1"/>
    <col min="12293" max="12293" width="11.7109375" style="13" customWidth="1"/>
    <col min="12294" max="12294" width="9.5703125" style="13" customWidth="1"/>
    <col min="12295" max="12295" width="9.42578125" style="13" customWidth="1"/>
    <col min="12296" max="12544" width="9.140625" style="13"/>
    <col min="12545" max="12545" width="53.140625" style="13" customWidth="1"/>
    <col min="12546" max="12546" width="11.7109375" style="13" customWidth="1"/>
    <col min="12547" max="12548" width="11.5703125" style="13" customWidth="1"/>
    <col min="12549" max="12549" width="11.7109375" style="13" customWidth="1"/>
    <col min="12550" max="12550" width="9.5703125" style="13" customWidth="1"/>
    <col min="12551" max="12551" width="9.42578125" style="13" customWidth="1"/>
    <col min="12552" max="12800" width="9.140625" style="13"/>
    <col min="12801" max="12801" width="53.140625" style="13" customWidth="1"/>
    <col min="12802" max="12802" width="11.7109375" style="13" customWidth="1"/>
    <col min="12803" max="12804" width="11.5703125" style="13" customWidth="1"/>
    <col min="12805" max="12805" width="11.7109375" style="13" customWidth="1"/>
    <col min="12806" max="12806" width="9.5703125" style="13" customWidth="1"/>
    <col min="12807" max="12807" width="9.42578125" style="13" customWidth="1"/>
    <col min="12808" max="13056" width="9.140625" style="13"/>
    <col min="13057" max="13057" width="53.140625" style="13" customWidth="1"/>
    <col min="13058" max="13058" width="11.7109375" style="13" customWidth="1"/>
    <col min="13059" max="13060" width="11.5703125" style="13" customWidth="1"/>
    <col min="13061" max="13061" width="11.7109375" style="13" customWidth="1"/>
    <col min="13062" max="13062" width="9.5703125" style="13" customWidth="1"/>
    <col min="13063" max="13063" width="9.42578125" style="13" customWidth="1"/>
    <col min="13064" max="13312" width="9.140625" style="13"/>
    <col min="13313" max="13313" width="53.140625" style="13" customWidth="1"/>
    <col min="13314" max="13314" width="11.7109375" style="13" customWidth="1"/>
    <col min="13315" max="13316" width="11.5703125" style="13" customWidth="1"/>
    <col min="13317" max="13317" width="11.7109375" style="13" customWidth="1"/>
    <col min="13318" max="13318" width="9.5703125" style="13" customWidth="1"/>
    <col min="13319" max="13319" width="9.42578125" style="13" customWidth="1"/>
    <col min="13320" max="13568" width="9.140625" style="13"/>
    <col min="13569" max="13569" width="53.140625" style="13" customWidth="1"/>
    <col min="13570" max="13570" width="11.7109375" style="13" customWidth="1"/>
    <col min="13571" max="13572" width="11.5703125" style="13" customWidth="1"/>
    <col min="13573" max="13573" width="11.7109375" style="13" customWidth="1"/>
    <col min="13574" max="13574" width="9.5703125" style="13" customWidth="1"/>
    <col min="13575" max="13575" width="9.42578125" style="13" customWidth="1"/>
    <col min="13576" max="13824" width="9.140625" style="13"/>
    <col min="13825" max="13825" width="53.140625" style="13" customWidth="1"/>
    <col min="13826" max="13826" width="11.7109375" style="13" customWidth="1"/>
    <col min="13827" max="13828" width="11.5703125" style="13" customWidth="1"/>
    <col min="13829" max="13829" width="11.7109375" style="13" customWidth="1"/>
    <col min="13830" max="13830" width="9.5703125" style="13" customWidth="1"/>
    <col min="13831" max="13831" width="9.42578125" style="13" customWidth="1"/>
    <col min="13832" max="14080" width="9.140625" style="13"/>
    <col min="14081" max="14081" width="53.140625" style="13" customWidth="1"/>
    <col min="14082" max="14082" width="11.7109375" style="13" customWidth="1"/>
    <col min="14083" max="14084" width="11.5703125" style="13" customWidth="1"/>
    <col min="14085" max="14085" width="11.7109375" style="13" customWidth="1"/>
    <col min="14086" max="14086" width="9.5703125" style="13" customWidth="1"/>
    <col min="14087" max="14087" width="9.42578125" style="13" customWidth="1"/>
    <col min="14088" max="14336" width="9.140625" style="13"/>
    <col min="14337" max="14337" width="53.140625" style="13" customWidth="1"/>
    <col min="14338" max="14338" width="11.7109375" style="13" customWidth="1"/>
    <col min="14339" max="14340" width="11.5703125" style="13" customWidth="1"/>
    <col min="14341" max="14341" width="11.7109375" style="13" customWidth="1"/>
    <col min="14342" max="14342" width="9.5703125" style="13" customWidth="1"/>
    <col min="14343" max="14343" width="9.42578125" style="13" customWidth="1"/>
    <col min="14344" max="14592" width="9.140625" style="13"/>
    <col min="14593" max="14593" width="53.140625" style="13" customWidth="1"/>
    <col min="14594" max="14594" width="11.7109375" style="13" customWidth="1"/>
    <col min="14595" max="14596" width="11.5703125" style="13" customWidth="1"/>
    <col min="14597" max="14597" width="11.7109375" style="13" customWidth="1"/>
    <col min="14598" max="14598" width="9.5703125" style="13" customWidth="1"/>
    <col min="14599" max="14599" width="9.42578125" style="13" customWidth="1"/>
    <col min="14600" max="14848" width="9.140625" style="13"/>
    <col min="14849" max="14849" width="53.140625" style="13" customWidth="1"/>
    <col min="14850" max="14850" width="11.7109375" style="13" customWidth="1"/>
    <col min="14851" max="14852" width="11.5703125" style="13" customWidth="1"/>
    <col min="14853" max="14853" width="11.7109375" style="13" customWidth="1"/>
    <col min="14854" max="14854" width="9.5703125" style="13" customWidth="1"/>
    <col min="14855" max="14855" width="9.42578125" style="13" customWidth="1"/>
    <col min="14856" max="15104" width="9.140625" style="13"/>
    <col min="15105" max="15105" width="53.140625" style="13" customWidth="1"/>
    <col min="15106" max="15106" width="11.7109375" style="13" customWidth="1"/>
    <col min="15107" max="15108" width="11.5703125" style="13" customWidth="1"/>
    <col min="15109" max="15109" width="11.7109375" style="13" customWidth="1"/>
    <col min="15110" max="15110" width="9.5703125" style="13" customWidth="1"/>
    <col min="15111" max="15111" width="9.42578125" style="13" customWidth="1"/>
    <col min="15112" max="15360" width="9.140625" style="13"/>
    <col min="15361" max="15361" width="53.140625" style="13" customWidth="1"/>
    <col min="15362" max="15362" width="11.7109375" style="13" customWidth="1"/>
    <col min="15363" max="15364" width="11.5703125" style="13" customWidth="1"/>
    <col min="15365" max="15365" width="11.7109375" style="13" customWidth="1"/>
    <col min="15366" max="15366" width="9.5703125" style="13" customWidth="1"/>
    <col min="15367" max="15367" width="9.42578125" style="13" customWidth="1"/>
    <col min="15368" max="15616" width="9.140625" style="13"/>
    <col min="15617" max="15617" width="53.140625" style="13" customWidth="1"/>
    <col min="15618" max="15618" width="11.7109375" style="13" customWidth="1"/>
    <col min="15619" max="15620" width="11.5703125" style="13" customWidth="1"/>
    <col min="15621" max="15621" width="11.7109375" style="13" customWidth="1"/>
    <col min="15622" max="15622" width="9.5703125" style="13" customWidth="1"/>
    <col min="15623" max="15623" width="9.42578125" style="13" customWidth="1"/>
    <col min="15624" max="15872" width="9.140625" style="13"/>
    <col min="15873" max="15873" width="53.140625" style="13" customWidth="1"/>
    <col min="15874" max="15874" width="11.7109375" style="13" customWidth="1"/>
    <col min="15875" max="15876" width="11.5703125" style="13" customWidth="1"/>
    <col min="15877" max="15877" width="11.7109375" style="13" customWidth="1"/>
    <col min="15878" max="15878" width="9.5703125" style="13" customWidth="1"/>
    <col min="15879" max="15879" width="9.42578125" style="13" customWidth="1"/>
    <col min="15880" max="16128" width="9.140625" style="13"/>
    <col min="16129" max="16129" width="53.140625" style="13" customWidth="1"/>
    <col min="16130" max="16130" width="11.7109375" style="13" customWidth="1"/>
    <col min="16131" max="16132" width="11.5703125" style="13" customWidth="1"/>
    <col min="16133" max="16133" width="11.7109375" style="13" customWidth="1"/>
    <col min="16134" max="16134" width="9.5703125" style="13" customWidth="1"/>
    <col min="16135" max="16135" width="9.42578125" style="13" customWidth="1"/>
    <col min="16136" max="16384" width="9.140625" style="13"/>
  </cols>
  <sheetData>
    <row r="1" spans="1:7" ht="17.25" customHeight="1">
      <c r="A1" s="30" t="s">
        <v>212</v>
      </c>
      <c r="E1" s="385" t="s">
        <v>263</v>
      </c>
      <c r="F1" s="385"/>
      <c r="G1" s="385"/>
    </row>
    <row r="2" spans="1:7" ht="21.75" customHeight="1">
      <c r="A2" s="386" t="s">
        <v>802</v>
      </c>
      <c r="B2" s="386"/>
      <c r="C2" s="386"/>
      <c r="D2" s="386"/>
      <c r="E2" s="386"/>
      <c r="F2" s="386"/>
      <c r="G2" s="386"/>
    </row>
    <row r="3" spans="1:7" ht="18.75">
      <c r="A3" s="387" t="s">
        <v>210</v>
      </c>
      <c r="B3" s="387"/>
      <c r="C3" s="387"/>
      <c r="D3" s="387"/>
      <c r="E3" s="387"/>
      <c r="F3" s="387"/>
      <c r="G3" s="387"/>
    </row>
    <row r="4" spans="1:7" ht="20.25" customHeight="1">
      <c r="A4" s="9"/>
      <c r="B4" s="10"/>
      <c r="C4" s="11"/>
      <c r="D4" s="10"/>
      <c r="E4" s="12" t="e">
        <f>#REF!+#REF!+E10+E11+E12+E17+E18+E19+E26+E27+E28+E35+E36</f>
        <v>#REF!</v>
      </c>
      <c r="F4" s="10" t="s">
        <v>213</v>
      </c>
      <c r="G4" s="12"/>
    </row>
    <row r="5" spans="1:7" ht="35.25" customHeight="1">
      <c r="A5" s="384" t="s">
        <v>214</v>
      </c>
      <c r="B5" s="384" t="s">
        <v>804</v>
      </c>
      <c r="C5" s="384"/>
      <c r="D5" s="384" t="s">
        <v>805</v>
      </c>
      <c r="E5" s="384"/>
      <c r="F5" s="384" t="s">
        <v>806</v>
      </c>
      <c r="G5" s="384"/>
    </row>
    <row r="6" spans="1:7" ht="63" customHeight="1">
      <c r="A6" s="384"/>
      <c r="B6" s="158" t="s">
        <v>215</v>
      </c>
      <c r="C6" s="158" t="s">
        <v>216</v>
      </c>
      <c r="D6" s="158" t="s">
        <v>215</v>
      </c>
      <c r="E6" s="158" t="s">
        <v>216</v>
      </c>
      <c r="F6" s="158" t="s">
        <v>215</v>
      </c>
      <c r="G6" s="158" t="s">
        <v>216</v>
      </c>
    </row>
    <row r="7" spans="1:7" ht="15.75">
      <c r="A7" s="175" t="s">
        <v>217</v>
      </c>
      <c r="B7" s="176">
        <v>23951000</v>
      </c>
      <c r="C7" s="176">
        <v>17445952.600000001</v>
      </c>
      <c r="D7" s="176">
        <v>23600000</v>
      </c>
      <c r="E7" s="176">
        <v>16814600</v>
      </c>
      <c r="F7" s="177">
        <v>98.534507953738881</v>
      </c>
      <c r="G7" s="177">
        <v>96.381094145584228</v>
      </c>
    </row>
    <row r="8" spans="1:7" ht="15.75">
      <c r="A8" s="178" t="s">
        <v>218</v>
      </c>
      <c r="B8" s="176">
        <v>20880000</v>
      </c>
      <c r="C8" s="176">
        <v>17445952.600000001</v>
      </c>
      <c r="D8" s="176">
        <v>20100000</v>
      </c>
      <c r="E8" s="176">
        <v>16814600</v>
      </c>
      <c r="F8" s="177">
        <v>96.264367816091962</v>
      </c>
      <c r="G8" s="177">
        <v>96.381094145584228</v>
      </c>
    </row>
    <row r="9" spans="1:7" ht="36" customHeight="1">
      <c r="A9" s="179" t="s">
        <v>219</v>
      </c>
      <c r="B9" s="180">
        <v>18776000</v>
      </c>
      <c r="C9" s="180">
        <v>15341952.600000001</v>
      </c>
      <c r="D9" s="180">
        <v>17300000</v>
      </c>
      <c r="E9" s="180">
        <v>14014600</v>
      </c>
      <c r="F9" s="181">
        <v>92.138900724328934</v>
      </c>
      <c r="G9" s="181">
        <v>91.348216002179527</v>
      </c>
    </row>
    <row r="10" spans="1:7" ht="31.5">
      <c r="A10" s="182" t="s">
        <v>220</v>
      </c>
      <c r="B10" s="176">
        <v>850000</v>
      </c>
      <c r="C10" s="176">
        <v>746590</v>
      </c>
      <c r="D10" s="176">
        <v>835000</v>
      </c>
      <c r="E10" s="176">
        <v>738700</v>
      </c>
      <c r="F10" s="177">
        <v>98.235294117647058</v>
      </c>
      <c r="G10" s="177">
        <v>98.943195060207074</v>
      </c>
    </row>
    <row r="11" spans="1:7" ht="15.75">
      <c r="A11" s="183" t="s">
        <v>221</v>
      </c>
      <c r="B11" s="184">
        <v>429800</v>
      </c>
      <c r="C11" s="184">
        <v>352436</v>
      </c>
      <c r="D11" s="184">
        <v>440000</v>
      </c>
      <c r="E11" s="184">
        <v>360800</v>
      </c>
      <c r="F11" s="185">
        <v>102.37319683573756</v>
      </c>
      <c r="G11" s="185">
        <v>102.37319683573756</v>
      </c>
    </row>
    <row r="12" spans="1:7" ht="15.75">
      <c r="A12" s="183" t="s">
        <v>222</v>
      </c>
      <c r="B12" s="184">
        <v>144700</v>
      </c>
      <c r="C12" s="184">
        <v>118654</v>
      </c>
      <c r="D12" s="184">
        <v>95000</v>
      </c>
      <c r="E12" s="184">
        <v>77900</v>
      </c>
      <c r="F12" s="185">
        <v>65.653075328265373</v>
      </c>
      <c r="G12" s="185">
        <v>65.653075328265373</v>
      </c>
    </row>
    <row r="13" spans="1:7" ht="31.5" hidden="1" customHeight="1">
      <c r="A13" s="183" t="s">
        <v>223</v>
      </c>
      <c r="B13" s="184"/>
      <c r="C13" s="184"/>
      <c r="D13" s="184"/>
      <c r="E13" s="184"/>
      <c r="F13" s="185" t="e">
        <v>#DIV/0!</v>
      </c>
      <c r="G13" s="185" t="e">
        <v>#DIV/0!</v>
      </c>
    </row>
    <row r="14" spans="1:7" ht="15.75" customHeight="1">
      <c r="A14" s="183" t="s">
        <v>225</v>
      </c>
      <c r="B14" s="184">
        <v>275500</v>
      </c>
      <c r="C14" s="184">
        <v>275500</v>
      </c>
      <c r="D14" s="184">
        <v>300000</v>
      </c>
      <c r="E14" s="184">
        <v>300000</v>
      </c>
      <c r="F14" s="185">
        <v>108.89292196007258</v>
      </c>
      <c r="G14" s="185">
        <v>108.89292196007258</v>
      </c>
    </row>
    <row r="15" spans="1:7" ht="15.75" customHeight="1">
      <c r="A15" s="183" t="s">
        <v>226</v>
      </c>
      <c r="B15" s="184"/>
      <c r="C15" s="184"/>
      <c r="D15" s="184"/>
      <c r="E15" s="184"/>
      <c r="F15" s="185"/>
      <c r="G15" s="185"/>
    </row>
    <row r="16" spans="1:7" ht="15.75">
      <c r="A16" s="183" t="s">
        <v>227</v>
      </c>
      <c r="B16" s="184"/>
      <c r="C16" s="184"/>
      <c r="D16" s="184"/>
      <c r="E16" s="184"/>
      <c r="F16" s="185"/>
      <c r="G16" s="185"/>
    </row>
    <row r="17" spans="1:7" ht="31.5">
      <c r="A17" s="182" t="s">
        <v>228</v>
      </c>
      <c r="B17" s="176">
        <v>87000</v>
      </c>
      <c r="C17" s="176">
        <v>71970</v>
      </c>
      <c r="D17" s="176">
        <v>70000</v>
      </c>
      <c r="E17" s="176">
        <v>57940</v>
      </c>
      <c r="F17" s="177">
        <v>80.459770114942529</v>
      </c>
      <c r="G17" s="177">
        <v>80.505766291510355</v>
      </c>
    </row>
    <row r="18" spans="1:7" ht="15.75">
      <c r="A18" s="183" t="s">
        <v>229</v>
      </c>
      <c r="B18" s="184">
        <v>50000</v>
      </c>
      <c r="C18" s="184">
        <v>41000</v>
      </c>
      <c r="D18" s="184">
        <v>37000</v>
      </c>
      <c r="E18" s="184">
        <v>30340</v>
      </c>
      <c r="F18" s="185">
        <v>74</v>
      </c>
      <c r="G18" s="185">
        <v>74</v>
      </c>
    </row>
    <row r="19" spans="1:7" ht="15.75">
      <c r="A19" s="183" t="s">
        <v>222</v>
      </c>
      <c r="B19" s="184">
        <v>33490</v>
      </c>
      <c r="C19" s="184">
        <v>27461.8</v>
      </c>
      <c r="D19" s="184">
        <v>30000</v>
      </c>
      <c r="E19" s="184">
        <v>24600</v>
      </c>
      <c r="F19" s="185">
        <v>89.578978799641689</v>
      </c>
      <c r="G19" s="185">
        <v>89.578978799641689</v>
      </c>
    </row>
    <row r="20" spans="1:7" ht="31.5" hidden="1" customHeight="1">
      <c r="A20" s="183" t="s">
        <v>230</v>
      </c>
      <c r="B20" s="184">
        <v>10</v>
      </c>
      <c r="C20" s="184">
        <v>8.1999999999999993</v>
      </c>
      <c r="D20" s="184"/>
      <c r="E20" s="184">
        <v>0</v>
      </c>
      <c r="F20" s="185"/>
      <c r="G20" s="185"/>
    </row>
    <row r="21" spans="1:7" ht="31.5">
      <c r="A21" s="186" t="s">
        <v>224</v>
      </c>
      <c r="B21" s="184"/>
      <c r="C21" s="187"/>
      <c r="D21" s="184"/>
      <c r="E21" s="187"/>
      <c r="F21" s="185"/>
      <c r="G21" s="185"/>
    </row>
    <row r="22" spans="1:7" ht="15.75" hidden="1" customHeight="1">
      <c r="A22" s="183" t="s">
        <v>225</v>
      </c>
      <c r="B22" s="184">
        <v>3500</v>
      </c>
      <c r="C22" s="184">
        <v>3500</v>
      </c>
      <c r="D22" s="184">
        <v>3000</v>
      </c>
      <c r="E22" s="184">
        <v>3000</v>
      </c>
      <c r="F22" s="185">
        <v>85.714285714285708</v>
      </c>
      <c r="G22" s="185">
        <v>85.714285714285708</v>
      </c>
    </row>
    <row r="23" spans="1:7" ht="15.75" hidden="1" customHeight="1">
      <c r="A23" s="183" t="s">
        <v>226</v>
      </c>
      <c r="B23" s="184"/>
      <c r="C23" s="184"/>
      <c r="D23" s="184"/>
      <c r="E23" s="184"/>
      <c r="F23" s="185" t="e">
        <v>#DIV/0!</v>
      </c>
      <c r="G23" s="185" t="e">
        <v>#DIV/0!</v>
      </c>
    </row>
    <row r="24" spans="1:7" ht="15.75" hidden="1" customHeight="1">
      <c r="A24" s="183" t="s">
        <v>227</v>
      </c>
      <c r="B24" s="184"/>
      <c r="C24" s="184"/>
      <c r="D24" s="184"/>
      <c r="E24" s="184"/>
      <c r="F24" s="185" t="e">
        <v>#DIV/0!</v>
      </c>
      <c r="G24" s="185" t="e">
        <v>#DIV/0!</v>
      </c>
    </row>
    <row r="25" spans="1:7" ht="31.5">
      <c r="A25" s="182" t="s">
        <v>231</v>
      </c>
      <c r="B25" s="176">
        <v>1700000</v>
      </c>
      <c r="C25" s="176">
        <v>1394630</v>
      </c>
      <c r="D25" s="176">
        <v>1480000</v>
      </c>
      <c r="E25" s="176">
        <v>1214140</v>
      </c>
      <c r="F25" s="177">
        <v>87.058823529411768</v>
      </c>
      <c r="G25" s="177">
        <v>87.058216157690566</v>
      </c>
    </row>
    <row r="26" spans="1:7" ht="15.75">
      <c r="A26" s="183" t="s">
        <v>221</v>
      </c>
      <c r="B26" s="188">
        <v>302500</v>
      </c>
      <c r="C26" s="184">
        <v>248050</v>
      </c>
      <c r="D26" s="188">
        <v>300000</v>
      </c>
      <c r="E26" s="184">
        <v>246000</v>
      </c>
      <c r="F26" s="185">
        <v>99.173553719008268</v>
      </c>
      <c r="G26" s="185">
        <v>99.173553719008268</v>
      </c>
    </row>
    <row r="27" spans="1:7" ht="15.75">
      <c r="A27" s="183" t="s">
        <v>222</v>
      </c>
      <c r="B27" s="188">
        <v>243300</v>
      </c>
      <c r="C27" s="184">
        <v>199506</v>
      </c>
      <c r="D27" s="188">
        <v>207000</v>
      </c>
      <c r="E27" s="184">
        <v>169740</v>
      </c>
      <c r="F27" s="185">
        <v>85.080147965474723</v>
      </c>
      <c r="G27" s="185">
        <v>85.080147965474723</v>
      </c>
    </row>
    <row r="28" spans="1:7" ht="15.75">
      <c r="A28" s="183" t="s">
        <v>230</v>
      </c>
      <c r="B28" s="188">
        <v>1150700</v>
      </c>
      <c r="C28" s="184">
        <v>943574</v>
      </c>
      <c r="D28" s="188">
        <v>970000</v>
      </c>
      <c r="E28" s="184">
        <v>795400</v>
      </c>
      <c r="F28" s="185">
        <v>84.296515164682361</v>
      </c>
      <c r="G28" s="185">
        <v>84.296515164682361</v>
      </c>
    </row>
    <row r="29" spans="1:7" ht="49.5" customHeight="1">
      <c r="A29" s="186" t="s">
        <v>224</v>
      </c>
      <c r="B29" s="188"/>
      <c r="C29" s="187"/>
      <c r="D29" s="188"/>
      <c r="E29" s="187"/>
      <c r="F29" s="185"/>
      <c r="G29" s="185"/>
    </row>
    <row r="30" spans="1:7" ht="15.75">
      <c r="A30" s="183" t="s">
        <v>225</v>
      </c>
      <c r="B30" s="188">
        <v>3500</v>
      </c>
      <c r="C30" s="184">
        <v>3500</v>
      </c>
      <c r="D30" s="188">
        <v>3000</v>
      </c>
      <c r="E30" s="184">
        <v>3000</v>
      </c>
      <c r="F30" s="185">
        <v>85.714285714285708</v>
      </c>
      <c r="G30" s="185">
        <v>85.714285714285708</v>
      </c>
    </row>
    <row r="31" spans="1:7" ht="15.75" customHeight="1">
      <c r="A31" s="183" t="s">
        <v>226</v>
      </c>
      <c r="B31" s="184"/>
      <c r="C31" s="184"/>
      <c r="D31" s="184"/>
      <c r="E31" s="184"/>
      <c r="F31" s="185"/>
      <c r="G31" s="185"/>
    </row>
    <row r="32" spans="1:7" ht="15.75" customHeight="1">
      <c r="A32" s="183" t="s">
        <v>232</v>
      </c>
      <c r="B32" s="184"/>
      <c r="C32" s="184"/>
      <c r="D32" s="184"/>
      <c r="E32" s="184"/>
      <c r="F32" s="185"/>
      <c r="G32" s="185"/>
    </row>
    <row r="33" spans="1:7" ht="15.75">
      <c r="A33" s="183" t="s">
        <v>227</v>
      </c>
      <c r="B33" s="188"/>
      <c r="C33" s="184">
        <v>0</v>
      </c>
      <c r="D33" s="188"/>
      <c r="E33" s="184"/>
      <c r="F33" s="185"/>
      <c r="G33" s="185"/>
    </row>
    <row r="34" spans="1:7" ht="15.75">
      <c r="A34" s="189" t="s">
        <v>233</v>
      </c>
      <c r="B34" s="176">
        <v>13245000</v>
      </c>
      <c r="C34" s="176">
        <v>10809282.6</v>
      </c>
      <c r="D34" s="176">
        <v>12486000</v>
      </c>
      <c r="E34" s="176">
        <v>10153820</v>
      </c>
      <c r="F34" s="177">
        <v>94.269535673839187</v>
      </c>
      <c r="G34" s="177">
        <v>93.936113762073347</v>
      </c>
    </row>
    <row r="35" spans="1:7" ht="15.75">
      <c r="A35" s="183" t="s">
        <v>221</v>
      </c>
      <c r="B35" s="188">
        <v>2974200</v>
      </c>
      <c r="C35" s="184">
        <v>2438844</v>
      </c>
      <c r="D35" s="188">
        <v>2856000</v>
      </c>
      <c r="E35" s="184">
        <v>2341920</v>
      </c>
      <c r="F35" s="185">
        <v>96.025822069800284</v>
      </c>
      <c r="G35" s="185">
        <v>96.025822069800284</v>
      </c>
    </row>
    <row r="36" spans="1:7" ht="15.75">
      <c r="A36" s="183" t="s">
        <v>222</v>
      </c>
      <c r="B36" s="188">
        <v>900000</v>
      </c>
      <c r="C36" s="184">
        <v>738000</v>
      </c>
      <c r="D36" s="188">
        <v>880000</v>
      </c>
      <c r="E36" s="184">
        <v>721600</v>
      </c>
      <c r="F36" s="185">
        <v>97.777777777777771</v>
      </c>
      <c r="G36" s="185">
        <v>97.777777777777771</v>
      </c>
    </row>
    <row r="37" spans="1:7" ht="15.75" hidden="1" customHeight="1">
      <c r="A37" s="183" t="s">
        <v>230</v>
      </c>
      <c r="B37" s="188">
        <v>8974230</v>
      </c>
      <c r="C37" s="184">
        <v>7235868.5999999996</v>
      </c>
      <c r="D37" s="188">
        <v>8355000</v>
      </c>
      <c r="E37" s="184">
        <v>6695300</v>
      </c>
      <c r="F37" s="185">
        <v>93.099909407269479</v>
      </c>
      <c r="G37" s="185">
        <v>92.529319838671469</v>
      </c>
    </row>
    <row r="38" spans="1:7" ht="15.75" hidden="1" customHeight="1">
      <c r="A38" s="186" t="s">
        <v>234</v>
      </c>
      <c r="B38" s="190">
        <v>150000</v>
      </c>
      <c r="C38" s="190"/>
      <c r="D38" s="190">
        <v>190000</v>
      </c>
      <c r="E38" s="187"/>
      <c r="F38" s="191">
        <v>126.66666666666666</v>
      </c>
      <c r="G38" s="185"/>
    </row>
    <row r="39" spans="1:7" ht="15.75">
      <c r="A39" s="183" t="s">
        <v>225</v>
      </c>
      <c r="B39" s="184">
        <v>396570</v>
      </c>
      <c r="C39" s="184">
        <v>396570</v>
      </c>
      <c r="D39" s="184">
        <v>395000</v>
      </c>
      <c r="E39" s="184">
        <v>395000</v>
      </c>
      <c r="F39" s="185">
        <v>99.604105202108073</v>
      </c>
      <c r="G39" s="185">
        <v>99.604105202108073</v>
      </c>
    </row>
    <row r="40" spans="1:7" ht="15.75">
      <c r="A40" s="183" t="s">
        <v>226</v>
      </c>
      <c r="B40" s="184"/>
      <c r="C40" s="184"/>
      <c r="D40" s="184"/>
      <c r="E40" s="184"/>
      <c r="F40" s="185"/>
      <c r="G40" s="185"/>
    </row>
    <row r="41" spans="1:7" ht="15.75">
      <c r="A41" s="183" t="s">
        <v>235</v>
      </c>
      <c r="B41" s="188"/>
      <c r="C41" s="184">
        <v>0</v>
      </c>
      <c r="D41" s="188"/>
      <c r="E41" s="184"/>
      <c r="F41" s="185"/>
      <c r="G41" s="185"/>
    </row>
    <row r="42" spans="1:7" ht="15.75">
      <c r="A42" s="189" t="s">
        <v>236</v>
      </c>
      <c r="B42" s="192">
        <v>300000</v>
      </c>
      <c r="C42" s="176">
        <v>300000</v>
      </c>
      <c r="D42" s="192">
        <v>300000</v>
      </c>
      <c r="E42" s="176">
        <v>300000</v>
      </c>
      <c r="F42" s="177">
        <v>100</v>
      </c>
      <c r="G42" s="177">
        <v>100</v>
      </c>
    </row>
    <row r="43" spans="1:7" ht="15.75">
      <c r="A43" s="189" t="s">
        <v>573</v>
      </c>
      <c r="B43" s="176"/>
      <c r="C43" s="176"/>
      <c r="D43" s="176"/>
      <c r="E43" s="176"/>
      <c r="F43" s="177"/>
      <c r="G43" s="177"/>
    </row>
    <row r="44" spans="1:7" ht="19.5" customHeight="1">
      <c r="A44" s="189" t="s">
        <v>237</v>
      </c>
      <c r="B44" s="192">
        <v>56000</v>
      </c>
      <c r="C44" s="176">
        <v>56000</v>
      </c>
      <c r="D44" s="192">
        <v>40000</v>
      </c>
      <c r="E44" s="176">
        <v>40000</v>
      </c>
      <c r="F44" s="177">
        <v>71.428571428571431</v>
      </c>
      <c r="G44" s="177">
        <v>71.428571428571431</v>
      </c>
    </row>
    <row r="45" spans="1:7" ht="18" customHeight="1">
      <c r="A45" s="189" t="s">
        <v>238</v>
      </c>
      <c r="B45" s="192">
        <v>890000</v>
      </c>
      <c r="C45" s="176">
        <v>729800</v>
      </c>
      <c r="D45" s="192">
        <v>870000</v>
      </c>
      <c r="E45" s="176">
        <v>713400</v>
      </c>
      <c r="F45" s="177">
        <v>97.752808988764045</v>
      </c>
      <c r="G45" s="177">
        <v>97.752808988764045</v>
      </c>
    </row>
    <row r="46" spans="1:7" ht="15.75" hidden="1" customHeight="1">
      <c r="A46" s="189" t="s">
        <v>239</v>
      </c>
      <c r="B46" s="192">
        <v>390000</v>
      </c>
      <c r="C46" s="176">
        <v>191880</v>
      </c>
      <c r="D46" s="192">
        <v>370000</v>
      </c>
      <c r="E46" s="176">
        <v>182040</v>
      </c>
      <c r="F46" s="177">
        <v>94.871794871794862</v>
      </c>
      <c r="G46" s="177">
        <v>94.871794871794862</v>
      </c>
    </row>
    <row r="47" spans="1:7" ht="15.75" hidden="1" customHeight="1">
      <c r="A47" s="193" t="s">
        <v>240</v>
      </c>
      <c r="B47" s="187">
        <v>156000</v>
      </c>
      <c r="C47" s="187"/>
      <c r="D47" s="187">
        <v>148000</v>
      </c>
      <c r="E47" s="187"/>
      <c r="F47" s="191">
        <v>94.871794871794862</v>
      </c>
      <c r="G47" s="191"/>
    </row>
    <row r="48" spans="1:7" ht="15.75">
      <c r="A48" s="193" t="s">
        <v>241</v>
      </c>
      <c r="B48" s="187">
        <v>234000</v>
      </c>
      <c r="C48" s="187">
        <v>191880</v>
      </c>
      <c r="D48" s="187">
        <v>222000</v>
      </c>
      <c r="E48" s="187">
        <v>182040</v>
      </c>
      <c r="F48" s="191">
        <v>94.871794871794862</v>
      </c>
      <c r="G48" s="191">
        <v>94.871794871794862</v>
      </c>
    </row>
    <row r="49" spans="1:7" ht="15.75">
      <c r="A49" s="189" t="s">
        <v>242</v>
      </c>
      <c r="B49" s="176">
        <v>300000</v>
      </c>
      <c r="C49" s="176">
        <v>257000</v>
      </c>
      <c r="D49" s="176">
        <v>290000</v>
      </c>
      <c r="E49" s="176">
        <v>241000</v>
      </c>
      <c r="F49" s="177">
        <v>96.666666666666671</v>
      </c>
      <c r="G49" s="177">
        <v>93.774319066147854</v>
      </c>
    </row>
    <row r="50" spans="1:7" ht="15.75">
      <c r="A50" s="183" t="s">
        <v>243</v>
      </c>
      <c r="B50" s="184">
        <v>43000</v>
      </c>
      <c r="C50" s="184"/>
      <c r="D50" s="188">
        <v>49000</v>
      </c>
      <c r="E50" s="184"/>
      <c r="F50" s="185">
        <v>113.95348837209302</v>
      </c>
      <c r="G50" s="185"/>
    </row>
    <row r="51" spans="1:7" ht="15.75">
      <c r="A51" s="183" t="s">
        <v>244</v>
      </c>
      <c r="B51" s="184">
        <v>257000</v>
      </c>
      <c r="C51" s="184">
        <v>257000</v>
      </c>
      <c r="D51" s="184">
        <v>241000</v>
      </c>
      <c r="E51" s="184">
        <v>241000</v>
      </c>
      <c r="F51" s="185">
        <v>93.774319066147854</v>
      </c>
      <c r="G51" s="185">
        <v>93.774319066147854</v>
      </c>
    </row>
    <row r="52" spans="1:7" ht="15.75">
      <c r="A52" s="193" t="s">
        <v>245</v>
      </c>
      <c r="B52" s="184"/>
      <c r="C52" s="184"/>
      <c r="D52" s="184"/>
      <c r="E52" s="184"/>
      <c r="F52" s="185"/>
      <c r="G52" s="185"/>
    </row>
    <row r="53" spans="1:7" ht="15.75">
      <c r="A53" s="194" t="s">
        <v>246</v>
      </c>
      <c r="B53" s="190">
        <v>142600</v>
      </c>
      <c r="C53" s="187">
        <v>142600</v>
      </c>
      <c r="D53" s="190">
        <v>145000</v>
      </c>
      <c r="E53" s="187">
        <v>145000</v>
      </c>
      <c r="F53" s="191">
        <v>101.68302945301544</v>
      </c>
      <c r="G53" s="191">
        <v>101.68302945301544</v>
      </c>
    </row>
    <row r="54" spans="1:7" ht="15.75">
      <c r="A54" s="186" t="s">
        <v>247</v>
      </c>
      <c r="B54" s="190">
        <v>29500</v>
      </c>
      <c r="C54" s="187">
        <v>29500</v>
      </c>
      <c r="D54" s="190">
        <v>23000</v>
      </c>
      <c r="E54" s="187">
        <v>23000</v>
      </c>
      <c r="F54" s="191">
        <v>77.966101694915253</v>
      </c>
      <c r="G54" s="191">
        <v>77.966101694915253</v>
      </c>
    </row>
    <row r="55" spans="1:7" ht="15.75">
      <c r="A55" s="182" t="s">
        <v>248</v>
      </c>
      <c r="B55" s="192">
        <v>2000000</v>
      </c>
      <c r="C55" s="192">
        <v>2000000</v>
      </c>
      <c r="D55" s="192">
        <v>2700000</v>
      </c>
      <c r="E55" s="192">
        <v>2700000</v>
      </c>
      <c r="F55" s="177">
        <v>135</v>
      </c>
      <c r="G55" s="177">
        <v>135</v>
      </c>
    </row>
    <row r="56" spans="1:7" ht="15.75">
      <c r="A56" s="193" t="s">
        <v>249</v>
      </c>
      <c r="B56" s="190"/>
      <c r="C56" s="190"/>
      <c r="D56" s="190"/>
      <c r="E56" s="190"/>
      <c r="F56" s="185"/>
      <c r="G56" s="185"/>
    </row>
    <row r="57" spans="1:7" ht="15.75">
      <c r="A57" s="193" t="s">
        <v>250</v>
      </c>
      <c r="B57" s="190"/>
      <c r="C57" s="190"/>
      <c r="D57" s="190"/>
      <c r="E57" s="190"/>
      <c r="F57" s="185"/>
      <c r="G57" s="185"/>
    </row>
    <row r="58" spans="1:7" ht="15.75">
      <c r="A58" s="189" t="s">
        <v>251</v>
      </c>
      <c r="B58" s="192">
        <v>340000</v>
      </c>
      <c r="C58" s="192">
        <v>340000</v>
      </c>
      <c r="D58" s="192">
        <v>170000</v>
      </c>
      <c r="E58" s="192">
        <v>170000</v>
      </c>
      <c r="F58" s="177">
        <v>50</v>
      </c>
      <c r="G58" s="177">
        <v>50</v>
      </c>
    </row>
    <row r="59" spans="1:7" ht="15.75">
      <c r="A59" s="179" t="s">
        <v>574</v>
      </c>
      <c r="B59" s="195"/>
      <c r="C59" s="180"/>
      <c r="D59" s="195"/>
      <c r="E59" s="180"/>
      <c r="F59" s="177"/>
      <c r="G59" s="177"/>
    </row>
    <row r="60" spans="1:7" ht="15.75">
      <c r="A60" s="189" t="s">
        <v>252</v>
      </c>
      <c r="B60" s="192">
        <v>12000</v>
      </c>
      <c r="C60" s="176">
        <v>12000</v>
      </c>
      <c r="D60" s="192">
        <v>7500</v>
      </c>
      <c r="E60" s="192">
        <v>7500</v>
      </c>
      <c r="F60" s="177">
        <v>62.5</v>
      </c>
      <c r="G60" s="177"/>
    </row>
    <row r="61" spans="1:7" ht="15.75" customHeight="1">
      <c r="A61" s="189" t="s">
        <v>253</v>
      </c>
      <c r="B61" s="192">
        <v>340000</v>
      </c>
      <c r="C61" s="176">
        <v>220000</v>
      </c>
      <c r="D61" s="192">
        <v>270000</v>
      </c>
      <c r="E61" s="176">
        <v>140000</v>
      </c>
      <c r="F61" s="177">
        <v>79.411764705882348</v>
      </c>
      <c r="G61" s="177">
        <v>63.636363636363633</v>
      </c>
    </row>
    <row r="62" spans="1:7" ht="15.75">
      <c r="A62" s="193" t="s">
        <v>575</v>
      </c>
      <c r="B62" s="184"/>
      <c r="C62" s="184"/>
      <c r="D62" s="184"/>
      <c r="E62" s="184"/>
      <c r="F62" s="185"/>
      <c r="G62" s="185"/>
    </row>
    <row r="63" spans="1:7" ht="15.75">
      <c r="A63" s="194" t="s">
        <v>576</v>
      </c>
      <c r="B63" s="190">
        <v>120000</v>
      </c>
      <c r="C63" s="184"/>
      <c r="D63" s="190">
        <v>130000</v>
      </c>
      <c r="E63" s="187"/>
      <c r="F63" s="191">
        <v>108.33333333333333</v>
      </c>
      <c r="G63" s="191"/>
    </row>
    <row r="64" spans="1:7" ht="15.75">
      <c r="A64" s="194" t="s">
        <v>577</v>
      </c>
      <c r="B64" s="187"/>
      <c r="C64" s="187"/>
      <c r="D64" s="187"/>
      <c r="E64" s="187"/>
      <c r="F64" s="185"/>
      <c r="G64" s="185"/>
    </row>
    <row r="65" spans="1:7" ht="31.5">
      <c r="A65" s="182" t="s">
        <v>254</v>
      </c>
      <c r="B65" s="176">
        <v>12000</v>
      </c>
      <c r="C65" s="176">
        <v>12000</v>
      </c>
      <c r="D65" s="176">
        <v>11500</v>
      </c>
      <c r="E65" s="176">
        <v>11500</v>
      </c>
      <c r="F65" s="177">
        <v>95.833333333333343</v>
      </c>
      <c r="G65" s="177">
        <v>95.833333333333343</v>
      </c>
    </row>
    <row r="66" spans="1:7" ht="15.75">
      <c r="A66" s="189" t="s">
        <v>578</v>
      </c>
      <c r="B66" s="176"/>
      <c r="C66" s="176"/>
      <c r="D66" s="176"/>
      <c r="E66" s="176"/>
      <c r="F66" s="177"/>
      <c r="G66" s="177"/>
    </row>
    <row r="67" spans="1:7" ht="15.75">
      <c r="A67" s="189" t="s">
        <v>579</v>
      </c>
      <c r="B67" s="176"/>
      <c r="C67" s="176"/>
      <c r="D67" s="176"/>
      <c r="E67" s="176"/>
      <c r="F67" s="177"/>
      <c r="G67" s="177"/>
    </row>
    <row r="68" spans="1:7" ht="31.5">
      <c r="A68" s="182" t="s">
        <v>255</v>
      </c>
      <c r="B68" s="176">
        <v>95000</v>
      </c>
      <c r="C68" s="176">
        <v>41800</v>
      </c>
      <c r="D68" s="176">
        <v>95000</v>
      </c>
      <c r="E68" s="176">
        <v>39560</v>
      </c>
      <c r="F68" s="177">
        <v>100</v>
      </c>
      <c r="G68" s="177">
        <v>94.641148325358841</v>
      </c>
    </row>
    <row r="69" spans="1:7" ht="15.75">
      <c r="A69" s="193" t="s">
        <v>9</v>
      </c>
      <c r="B69" s="184"/>
      <c r="C69" s="184"/>
      <c r="D69" s="184"/>
      <c r="E69" s="184"/>
      <c r="F69" s="185"/>
      <c r="G69" s="185"/>
    </row>
    <row r="70" spans="1:7" ht="15.75">
      <c r="A70" s="193" t="s">
        <v>256</v>
      </c>
      <c r="B70" s="187">
        <v>76000</v>
      </c>
      <c r="C70" s="187">
        <v>22800</v>
      </c>
      <c r="D70" s="187">
        <v>79200</v>
      </c>
      <c r="E70" s="187">
        <v>23760</v>
      </c>
      <c r="F70" s="191">
        <v>104.21052631578947</v>
      </c>
      <c r="G70" s="191">
        <v>104.21052631578947</v>
      </c>
    </row>
    <row r="71" spans="1:7" ht="15.75">
      <c r="A71" s="193" t="s">
        <v>257</v>
      </c>
      <c r="B71" s="187">
        <v>19000</v>
      </c>
      <c r="C71" s="187">
        <v>19000</v>
      </c>
      <c r="D71" s="187">
        <v>15800</v>
      </c>
      <c r="E71" s="187">
        <v>15800</v>
      </c>
      <c r="F71" s="191">
        <v>83.15789473684211</v>
      </c>
      <c r="G71" s="191">
        <v>83.15789473684211</v>
      </c>
    </row>
    <row r="72" spans="1:7" ht="15.75">
      <c r="A72" s="189" t="s">
        <v>258</v>
      </c>
      <c r="B72" s="176">
        <v>104000</v>
      </c>
      <c r="C72" s="176">
        <v>104000</v>
      </c>
      <c r="D72" s="176">
        <v>100000</v>
      </c>
      <c r="E72" s="176">
        <v>100000</v>
      </c>
      <c r="F72" s="177">
        <v>96.15384615384616</v>
      </c>
      <c r="G72" s="177">
        <v>96.15384615384616</v>
      </c>
    </row>
    <row r="73" spans="1:7" ht="31.5">
      <c r="A73" s="182" t="s">
        <v>259</v>
      </c>
      <c r="B73" s="176">
        <v>159000</v>
      </c>
      <c r="C73" s="176">
        <v>159000</v>
      </c>
      <c r="D73" s="176">
        <v>5000</v>
      </c>
      <c r="E73" s="176">
        <v>5000</v>
      </c>
      <c r="F73" s="177">
        <v>3.1446540880503147</v>
      </c>
      <c r="G73" s="177">
        <v>3.1446540880503147</v>
      </c>
    </row>
    <row r="74" spans="1:7" ht="15.75">
      <c r="A74" s="196" t="s">
        <v>373</v>
      </c>
      <c r="B74" s="176">
        <v>3071000</v>
      </c>
      <c r="C74" s="176">
        <v>0</v>
      </c>
      <c r="D74" s="176">
        <v>3500000</v>
      </c>
      <c r="E74" s="176">
        <v>0</v>
      </c>
      <c r="F74" s="185">
        <v>113.96939107782482</v>
      </c>
      <c r="G74" s="185"/>
    </row>
    <row r="75" spans="1:7" ht="15.75">
      <c r="A75" s="197" t="s">
        <v>260</v>
      </c>
      <c r="B75" s="184">
        <v>14000</v>
      </c>
      <c r="C75" s="198"/>
      <c r="D75" s="184">
        <v>14000</v>
      </c>
      <c r="E75" s="198"/>
      <c r="F75" s="185">
        <v>100</v>
      </c>
      <c r="G75" s="185"/>
    </row>
    <row r="76" spans="1:7" ht="15.75">
      <c r="A76" s="197" t="s">
        <v>261</v>
      </c>
      <c r="B76" s="184">
        <v>90000</v>
      </c>
      <c r="C76" s="198"/>
      <c r="D76" s="184">
        <v>165000</v>
      </c>
      <c r="E76" s="198"/>
      <c r="F76" s="185">
        <v>183.33333333333331</v>
      </c>
      <c r="G76" s="185"/>
    </row>
    <row r="77" spans="1:7" ht="15.75">
      <c r="A77" s="197" t="s">
        <v>262</v>
      </c>
      <c r="B77" s="198">
        <v>2967000</v>
      </c>
      <c r="C77" s="198"/>
      <c r="D77" s="198">
        <v>3321000</v>
      </c>
      <c r="E77" s="198"/>
      <c r="F77" s="185">
        <v>111.93124368048535</v>
      </c>
      <c r="G77" s="185"/>
    </row>
    <row r="78" spans="1:7" ht="15.75">
      <c r="A78" s="183"/>
      <c r="B78" s="176"/>
      <c r="C78" s="176"/>
      <c r="D78" s="176"/>
      <c r="E78" s="176"/>
      <c r="F78" s="176"/>
      <c r="G78" s="176"/>
    </row>
  </sheetData>
  <mergeCells count="7">
    <mergeCell ref="E1:G1"/>
    <mergeCell ref="A2:G2"/>
    <mergeCell ref="A3:G3"/>
    <mergeCell ref="A5:A6"/>
    <mergeCell ref="B5:C5"/>
    <mergeCell ref="D5:E5"/>
    <mergeCell ref="F5:G5"/>
  </mergeCells>
  <printOptions horizontalCentered="1"/>
  <pageMargins left="0.39370078740157499" right="0.196850393700787" top="0.35433070866141703" bottom="0.35433070866141703" header="0.31496062992126" footer="0.31496062992126"/>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workbookViewId="0">
      <pane xSplit="2" ySplit="7" topLeftCell="C8" activePane="bottomRight" state="frozen"/>
      <selection activeCell="J11" sqref="J11"/>
      <selection pane="topRight" activeCell="J11" sqref="J11"/>
      <selection pane="bottomLeft" activeCell="J11" sqref="J11"/>
      <selection pane="bottomRight" activeCell="F12" sqref="F12"/>
    </sheetView>
  </sheetViews>
  <sheetFormatPr defaultColWidth="9.140625" defaultRowHeight="16.5"/>
  <cols>
    <col min="1" max="1" width="5.85546875" style="1" customWidth="1"/>
    <col min="2" max="2" width="49.140625" style="1" customWidth="1"/>
    <col min="3" max="4" width="14.85546875" style="1" customWidth="1"/>
    <col min="5" max="5" width="14.42578125" style="1" customWidth="1"/>
    <col min="6" max="6" width="13.140625" style="1" bestFit="1" customWidth="1"/>
    <col min="7" max="16384" width="9.140625" style="1"/>
  </cols>
  <sheetData>
    <row r="1" spans="1:6">
      <c r="A1" s="7" t="s">
        <v>212</v>
      </c>
      <c r="B1" s="14"/>
      <c r="C1" s="14"/>
      <c r="D1" s="14" t="s">
        <v>264</v>
      </c>
      <c r="E1" s="14"/>
    </row>
    <row r="2" spans="1:6">
      <c r="A2" s="7"/>
      <c r="B2" s="14"/>
      <c r="C2" s="14"/>
      <c r="D2" s="14"/>
      <c r="E2" s="14"/>
    </row>
    <row r="3" spans="1:6" ht="43.5" customHeight="1">
      <c r="A3" s="388" t="s">
        <v>807</v>
      </c>
      <c r="B3" s="388"/>
      <c r="C3" s="388"/>
      <c r="D3" s="388"/>
      <c r="E3" s="388"/>
    </row>
    <row r="4" spans="1:6">
      <c r="A4" s="375" t="s">
        <v>210</v>
      </c>
      <c r="B4" s="375"/>
      <c r="C4" s="375"/>
      <c r="D4" s="375"/>
      <c r="E4" s="375"/>
    </row>
    <row r="5" spans="1:6">
      <c r="A5" s="389" t="s">
        <v>12</v>
      </c>
      <c r="B5" s="389"/>
      <c r="C5" s="389"/>
      <c r="D5" s="389"/>
      <c r="E5" s="389"/>
    </row>
    <row r="6" spans="1:6" ht="18" customHeight="1">
      <c r="A6" s="377" t="s">
        <v>0</v>
      </c>
      <c r="B6" s="377" t="s">
        <v>18</v>
      </c>
      <c r="C6" s="377" t="s">
        <v>73</v>
      </c>
      <c r="D6" s="377" t="s">
        <v>74</v>
      </c>
      <c r="E6" s="377"/>
    </row>
    <row r="7" spans="1:6" ht="36.75" customHeight="1">
      <c r="A7" s="377"/>
      <c r="B7" s="377"/>
      <c r="C7" s="377"/>
      <c r="D7" s="137" t="s">
        <v>100</v>
      </c>
      <c r="E7" s="137" t="s">
        <v>101</v>
      </c>
    </row>
    <row r="8" spans="1:6">
      <c r="A8" s="137" t="s">
        <v>1</v>
      </c>
      <c r="B8" s="137" t="s">
        <v>2</v>
      </c>
      <c r="C8" s="137" t="s">
        <v>75</v>
      </c>
      <c r="D8" s="137">
        <v>2</v>
      </c>
      <c r="E8" s="137">
        <v>3</v>
      </c>
    </row>
    <row r="9" spans="1:6">
      <c r="A9" s="137"/>
      <c r="B9" s="199" t="s">
        <v>20</v>
      </c>
      <c r="C9" s="200">
        <v>31368397.673546784</v>
      </c>
      <c r="D9" s="200">
        <v>17445444.673546784</v>
      </c>
      <c r="E9" s="200">
        <v>13922953</v>
      </c>
    </row>
    <row r="10" spans="1:6">
      <c r="A10" s="137" t="s">
        <v>1</v>
      </c>
      <c r="B10" s="199" t="s">
        <v>39</v>
      </c>
      <c r="C10" s="201">
        <v>28329935.673546784</v>
      </c>
      <c r="D10" s="201">
        <v>14731282.673546782</v>
      </c>
      <c r="E10" s="201">
        <v>13598653</v>
      </c>
    </row>
    <row r="11" spans="1:6">
      <c r="A11" s="137" t="s">
        <v>3</v>
      </c>
      <c r="B11" s="199" t="s">
        <v>265</v>
      </c>
      <c r="C11" s="201">
        <v>4902893</v>
      </c>
      <c r="D11" s="201">
        <v>2076465</v>
      </c>
      <c r="E11" s="201">
        <v>2826428</v>
      </c>
      <c r="F11" s="122"/>
    </row>
    <row r="12" spans="1:6">
      <c r="A12" s="54">
        <v>1</v>
      </c>
      <c r="B12" s="159" t="s">
        <v>76</v>
      </c>
      <c r="C12" s="202">
        <v>4711893</v>
      </c>
      <c r="D12" s="202">
        <v>1885465</v>
      </c>
      <c r="E12" s="202">
        <v>2826428</v>
      </c>
      <c r="F12" s="122"/>
    </row>
    <row r="13" spans="1:6">
      <c r="A13" s="54"/>
      <c r="B13" s="159" t="s">
        <v>41</v>
      </c>
      <c r="C13" s="202"/>
      <c r="D13" s="202"/>
      <c r="E13" s="202"/>
    </row>
    <row r="14" spans="1:6">
      <c r="A14" s="203" t="s">
        <v>34</v>
      </c>
      <c r="B14" s="149" t="s">
        <v>29</v>
      </c>
      <c r="C14" s="204">
        <v>1200793</v>
      </c>
      <c r="D14" s="204">
        <v>625199</v>
      </c>
      <c r="E14" s="204">
        <v>575594</v>
      </c>
    </row>
    <row r="15" spans="1:6">
      <c r="A15" s="203" t="s">
        <v>14</v>
      </c>
      <c r="B15" s="149" t="s">
        <v>42</v>
      </c>
      <c r="C15" s="204">
        <v>2700000</v>
      </c>
      <c r="D15" s="204">
        <v>688166</v>
      </c>
      <c r="E15" s="204">
        <v>2011834</v>
      </c>
    </row>
    <row r="16" spans="1:6">
      <c r="A16" s="203" t="s">
        <v>14</v>
      </c>
      <c r="B16" s="149" t="s">
        <v>43</v>
      </c>
      <c r="C16" s="204">
        <v>100000</v>
      </c>
      <c r="D16" s="204">
        <v>80000</v>
      </c>
      <c r="E16" s="204">
        <v>20000</v>
      </c>
    </row>
    <row r="17" spans="1:5">
      <c r="A17" s="203" t="s">
        <v>34</v>
      </c>
      <c r="B17" s="149" t="s">
        <v>374</v>
      </c>
      <c r="C17" s="204">
        <v>187300</v>
      </c>
      <c r="D17" s="204">
        <v>167300</v>
      </c>
      <c r="E17" s="204">
        <v>20000</v>
      </c>
    </row>
    <row r="18" spans="1:5">
      <c r="A18" s="203" t="s">
        <v>34</v>
      </c>
      <c r="B18" s="149" t="s">
        <v>808</v>
      </c>
      <c r="C18" s="204">
        <v>199000</v>
      </c>
      <c r="D18" s="204"/>
      <c r="E18" s="204">
        <v>199000</v>
      </c>
    </row>
    <row r="19" spans="1:5">
      <c r="A19" s="203" t="s">
        <v>35</v>
      </c>
      <c r="B19" s="149" t="s">
        <v>54</v>
      </c>
      <c r="C19" s="204">
        <v>324800</v>
      </c>
      <c r="D19" s="204">
        <v>324800</v>
      </c>
      <c r="E19" s="204">
        <v>0</v>
      </c>
    </row>
    <row r="20" spans="1:5">
      <c r="A20" s="54">
        <v>2</v>
      </c>
      <c r="B20" s="159" t="s">
        <v>109</v>
      </c>
      <c r="C20" s="202">
        <v>191000</v>
      </c>
      <c r="D20" s="202">
        <v>191000</v>
      </c>
      <c r="E20" s="202"/>
    </row>
    <row r="21" spans="1:5">
      <c r="A21" s="137" t="s">
        <v>4</v>
      </c>
      <c r="B21" s="199" t="s">
        <v>44</v>
      </c>
      <c r="C21" s="201">
        <v>14124071</v>
      </c>
      <c r="D21" s="201">
        <v>3864841</v>
      </c>
      <c r="E21" s="201">
        <v>10259230</v>
      </c>
    </row>
    <row r="22" spans="1:5">
      <c r="A22" s="54"/>
      <c r="B22" s="149" t="s">
        <v>9</v>
      </c>
      <c r="C22" s="202"/>
      <c r="D22" s="202"/>
      <c r="E22" s="202"/>
    </row>
    <row r="23" spans="1:5">
      <c r="A23" s="54">
        <v>1</v>
      </c>
      <c r="B23" s="205" t="s">
        <v>809</v>
      </c>
      <c r="C23" s="202">
        <v>242153</v>
      </c>
      <c r="D23" s="202">
        <v>86091</v>
      </c>
      <c r="E23" s="202">
        <v>156062</v>
      </c>
    </row>
    <row r="24" spans="1:5">
      <c r="A24" s="54">
        <v>2</v>
      </c>
      <c r="B24" s="206" t="s">
        <v>810</v>
      </c>
      <c r="C24" s="202">
        <v>98836</v>
      </c>
      <c r="D24" s="202">
        <v>28650</v>
      </c>
      <c r="E24" s="202">
        <v>70186</v>
      </c>
    </row>
    <row r="25" spans="1:5">
      <c r="A25" s="54">
        <v>3</v>
      </c>
      <c r="B25" s="206" t="s">
        <v>21</v>
      </c>
      <c r="C25" s="202">
        <v>5105321</v>
      </c>
      <c r="D25" s="202">
        <v>1050581</v>
      </c>
      <c r="E25" s="202">
        <v>4054740</v>
      </c>
    </row>
    <row r="26" spans="1:5">
      <c r="A26" s="54">
        <v>4</v>
      </c>
      <c r="B26" s="206" t="s">
        <v>7</v>
      </c>
      <c r="C26" s="202">
        <v>1038787</v>
      </c>
      <c r="D26" s="202">
        <v>918839</v>
      </c>
      <c r="E26" s="202">
        <v>119948</v>
      </c>
    </row>
    <row r="27" spans="1:5">
      <c r="A27" s="54">
        <v>5</v>
      </c>
      <c r="B27" s="206" t="s">
        <v>22</v>
      </c>
      <c r="C27" s="202">
        <v>33337</v>
      </c>
      <c r="D27" s="202">
        <v>33337</v>
      </c>
      <c r="E27" s="202">
        <v>0</v>
      </c>
    </row>
    <row r="28" spans="1:5">
      <c r="A28" s="54">
        <v>6</v>
      </c>
      <c r="B28" s="206" t="s">
        <v>23</v>
      </c>
      <c r="C28" s="202">
        <v>229038</v>
      </c>
      <c r="D28" s="202">
        <v>106778</v>
      </c>
      <c r="E28" s="202">
        <v>122260</v>
      </c>
    </row>
    <row r="29" spans="1:5">
      <c r="A29" s="54">
        <v>7</v>
      </c>
      <c r="B29" s="206" t="s">
        <v>24</v>
      </c>
      <c r="C29" s="202">
        <v>78586</v>
      </c>
      <c r="D29" s="202">
        <v>37757</v>
      </c>
      <c r="E29" s="202">
        <v>40829</v>
      </c>
    </row>
    <row r="30" spans="1:5">
      <c r="A30" s="54">
        <v>8</v>
      </c>
      <c r="B30" s="206" t="s">
        <v>25</v>
      </c>
      <c r="C30" s="202">
        <v>110298</v>
      </c>
      <c r="D30" s="202">
        <v>79041</v>
      </c>
      <c r="E30" s="202">
        <v>31257</v>
      </c>
    </row>
    <row r="31" spans="1:5" ht="16.5" customHeight="1">
      <c r="A31" s="54">
        <v>9</v>
      </c>
      <c r="B31" s="206" t="s">
        <v>26</v>
      </c>
      <c r="C31" s="202">
        <v>1220374</v>
      </c>
      <c r="D31" s="202">
        <v>190926</v>
      </c>
      <c r="E31" s="202">
        <v>1029448</v>
      </c>
    </row>
    <row r="32" spans="1:5">
      <c r="A32" s="54">
        <v>10</v>
      </c>
      <c r="B32" s="206" t="s">
        <v>5</v>
      </c>
      <c r="C32" s="202">
        <v>2502159</v>
      </c>
      <c r="D32" s="202">
        <v>651163</v>
      </c>
      <c r="E32" s="202">
        <v>1850996</v>
      </c>
    </row>
    <row r="33" spans="1:6">
      <c r="A33" s="54">
        <v>11</v>
      </c>
      <c r="B33" s="206" t="s">
        <v>8</v>
      </c>
      <c r="C33" s="202">
        <v>164112</v>
      </c>
      <c r="D33" s="202">
        <v>31762</v>
      </c>
      <c r="E33" s="202">
        <v>132350</v>
      </c>
    </row>
    <row r="34" spans="1:6">
      <c r="A34" s="54">
        <v>12</v>
      </c>
      <c r="B34" s="206" t="s">
        <v>108</v>
      </c>
      <c r="C34" s="202">
        <v>3125944</v>
      </c>
      <c r="D34" s="202">
        <v>642744</v>
      </c>
      <c r="E34" s="202">
        <v>2483200</v>
      </c>
      <c r="F34" s="122"/>
    </row>
    <row r="35" spans="1:6">
      <c r="A35" s="54">
        <v>13</v>
      </c>
      <c r="B35" s="206" t="s">
        <v>27</v>
      </c>
      <c r="C35" s="202">
        <v>175126</v>
      </c>
      <c r="D35" s="202">
        <v>7172</v>
      </c>
      <c r="E35" s="202">
        <v>167954</v>
      </c>
    </row>
    <row r="36" spans="1:6" ht="31.5">
      <c r="A36" s="137" t="s">
        <v>10</v>
      </c>
      <c r="B36" s="199" t="s">
        <v>128</v>
      </c>
      <c r="C36" s="207">
        <v>86300</v>
      </c>
      <c r="D36" s="207">
        <v>86300</v>
      </c>
      <c r="E36" s="201"/>
    </row>
    <row r="37" spans="1:6">
      <c r="A37" s="137" t="s">
        <v>11</v>
      </c>
      <c r="B37" s="199" t="s">
        <v>162</v>
      </c>
      <c r="C37" s="207">
        <v>1450</v>
      </c>
      <c r="D37" s="201">
        <v>1450</v>
      </c>
      <c r="E37" s="201"/>
    </row>
    <row r="38" spans="1:6">
      <c r="A38" s="137" t="s">
        <v>30</v>
      </c>
      <c r="B38" s="199" t="s">
        <v>45</v>
      </c>
      <c r="C38" s="207">
        <v>426220</v>
      </c>
      <c r="D38" s="201">
        <v>209387</v>
      </c>
      <c r="E38" s="201">
        <v>216833</v>
      </c>
    </row>
    <row r="39" spans="1:6">
      <c r="A39" s="137" t="s">
        <v>31</v>
      </c>
      <c r="B39" s="199" t="s">
        <v>375</v>
      </c>
      <c r="C39" s="207">
        <v>8738969.6735467818</v>
      </c>
      <c r="D39" s="201">
        <v>8447966.6735467818</v>
      </c>
      <c r="E39" s="201">
        <v>291003</v>
      </c>
    </row>
    <row r="40" spans="1:6">
      <c r="A40" s="163" t="s">
        <v>32</v>
      </c>
      <c r="B40" s="164" t="s">
        <v>811</v>
      </c>
      <c r="C40" s="208">
        <v>50032</v>
      </c>
      <c r="D40" s="209">
        <v>44873</v>
      </c>
      <c r="E40" s="209">
        <v>5159</v>
      </c>
    </row>
    <row r="41" spans="1:6" s="2" customFormat="1">
      <c r="A41" s="137" t="s">
        <v>2</v>
      </c>
      <c r="B41" s="199" t="s">
        <v>46</v>
      </c>
      <c r="C41" s="201">
        <v>3038462</v>
      </c>
      <c r="D41" s="201">
        <v>2714162</v>
      </c>
      <c r="E41" s="201">
        <v>324300</v>
      </c>
    </row>
    <row r="42" spans="1:6" s="2" customFormat="1">
      <c r="A42" s="137" t="s">
        <v>3</v>
      </c>
      <c r="B42" s="199" t="s">
        <v>580</v>
      </c>
      <c r="C42" s="210">
        <v>1716604</v>
      </c>
      <c r="D42" s="210">
        <v>1551804</v>
      </c>
      <c r="E42" s="210">
        <v>164800</v>
      </c>
    </row>
    <row r="43" spans="1:6">
      <c r="A43" s="137">
        <v>1</v>
      </c>
      <c r="B43" s="211" t="s">
        <v>581</v>
      </c>
      <c r="C43" s="212">
        <v>282776</v>
      </c>
      <c r="D43" s="212">
        <v>117976</v>
      </c>
      <c r="E43" s="212">
        <v>164800</v>
      </c>
    </row>
    <row r="44" spans="1:6">
      <c r="A44" s="213"/>
      <c r="B44" s="214" t="s">
        <v>582</v>
      </c>
      <c r="C44" s="215">
        <v>236795</v>
      </c>
      <c r="D44" s="215">
        <v>71995</v>
      </c>
      <c r="E44" s="215">
        <v>164800</v>
      </c>
    </row>
    <row r="45" spans="1:6">
      <c r="A45" s="213"/>
      <c r="B45" s="214" t="s">
        <v>583</v>
      </c>
      <c r="C45" s="215">
        <v>45981</v>
      </c>
      <c r="D45" s="215">
        <v>45981</v>
      </c>
      <c r="E45" s="215"/>
    </row>
    <row r="46" spans="1:6">
      <c r="A46" s="137">
        <v>2</v>
      </c>
      <c r="B46" s="211" t="s">
        <v>584</v>
      </c>
      <c r="C46" s="212">
        <v>664839</v>
      </c>
      <c r="D46" s="212">
        <v>664839</v>
      </c>
      <c r="E46" s="212">
        <v>0</v>
      </c>
    </row>
    <row r="47" spans="1:6">
      <c r="A47" s="213"/>
      <c r="B47" s="214" t="s">
        <v>582</v>
      </c>
      <c r="C47" s="215">
        <v>364915</v>
      </c>
      <c r="D47" s="215">
        <v>364915</v>
      </c>
      <c r="E47" s="215"/>
    </row>
    <row r="48" spans="1:6">
      <c r="A48" s="213"/>
      <c r="B48" s="214" t="s">
        <v>583</v>
      </c>
      <c r="C48" s="215">
        <v>299924</v>
      </c>
      <c r="D48" s="215">
        <v>299924</v>
      </c>
      <c r="E48" s="215"/>
    </row>
    <row r="49" spans="1:5" ht="31.5">
      <c r="A49" s="137">
        <v>3</v>
      </c>
      <c r="B49" s="216" t="s">
        <v>585</v>
      </c>
      <c r="C49" s="212">
        <v>768989</v>
      </c>
      <c r="D49" s="212">
        <v>768989</v>
      </c>
      <c r="E49" s="212">
        <v>0</v>
      </c>
    </row>
    <row r="50" spans="1:5">
      <c r="A50" s="213"/>
      <c r="B50" s="214" t="s">
        <v>582</v>
      </c>
      <c r="C50" s="215">
        <v>368545</v>
      </c>
      <c r="D50" s="215">
        <v>368545</v>
      </c>
      <c r="E50" s="215"/>
    </row>
    <row r="51" spans="1:5">
      <c r="A51" s="203"/>
      <c r="B51" s="214" t="s">
        <v>583</v>
      </c>
      <c r="C51" s="215">
        <v>400444</v>
      </c>
      <c r="D51" s="215">
        <v>400444</v>
      </c>
      <c r="E51" s="215"/>
    </row>
    <row r="52" spans="1:5">
      <c r="A52" s="137" t="s">
        <v>4</v>
      </c>
      <c r="B52" s="199" t="s">
        <v>48</v>
      </c>
      <c r="C52" s="210">
        <v>1321858</v>
      </c>
      <c r="D52" s="210">
        <v>1162358</v>
      </c>
      <c r="E52" s="210">
        <v>159500</v>
      </c>
    </row>
    <row r="53" spans="1:5">
      <c r="A53" s="137">
        <v>1</v>
      </c>
      <c r="B53" s="199" t="s">
        <v>50</v>
      </c>
      <c r="C53" s="210">
        <v>1224720</v>
      </c>
      <c r="D53" s="210">
        <v>1065220</v>
      </c>
      <c r="E53" s="210">
        <v>159500</v>
      </c>
    </row>
    <row r="54" spans="1:5">
      <c r="A54" s="213"/>
      <c r="B54" s="149" t="s">
        <v>51</v>
      </c>
      <c r="C54" s="215">
        <v>366400</v>
      </c>
      <c r="D54" s="215">
        <v>366400</v>
      </c>
      <c r="E54" s="215"/>
    </row>
    <row r="55" spans="1:5">
      <c r="A55" s="213"/>
      <c r="B55" s="149" t="s">
        <v>52</v>
      </c>
      <c r="C55" s="215">
        <v>858320</v>
      </c>
      <c r="D55" s="215">
        <v>698820</v>
      </c>
      <c r="E55" s="215">
        <v>159500</v>
      </c>
    </row>
    <row r="56" spans="1:5">
      <c r="A56" s="137">
        <v>2</v>
      </c>
      <c r="B56" s="199" t="s">
        <v>586</v>
      </c>
      <c r="C56" s="210">
        <v>97138</v>
      </c>
      <c r="D56" s="210">
        <v>97138</v>
      </c>
      <c r="E56" s="210">
        <v>0</v>
      </c>
    </row>
    <row r="57" spans="1:5" ht="31.5">
      <c r="A57" s="203"/>
      <c r="B57" s="217" t="s">
        <v>587</v>
      </c>
      <c r="C57" s="212">
        <v>5159</v>
      </c>
      <c r="D57" s="212">
        <v>5159</v>
      </c>
      <c r="E57" s="212"/>
    </row>
    <row r="58" spans="1:5" ht="66.75" customHeight="1">
      <c r="A58" s="203"/>
      <c r="B58" s="218" t="s">
        <v>589</v>
      </c>
      <c r="C58" s="212">
        <v>28008</v>
      </c>
      <c r="D58" s="212">
        <v>28008</v>
      </c>
      <c r="E58" s="212"/>
    </row>
    <row r="59" spans="1:5">
      <c r="A59" s="203"/>
      <c r="B59" s="217" t="s">
        <v>588</v>
      </c>
      <c r="C59" s="212">
        <v>63971</v>
      </c>
      <c r="D59" s="212">
        <v>63971</v>
      </c>
      <c r="E59" s="212"/>
    </row>
    <row r="93" ht="33.75" customHeight="1"/>
    <row r="106" ht="18" customHeight="1"/>
    <row r="107" ht="18" customHeight="1"/>
    <row r="108" ht="18" customHeight="1"/>
    <row r="111" ht="18" customHeight="1"/>
    <row r="120" ht="19.5" customHeight="1"/>
    <row r="121" ht="19.5" customHeight="1"/>
    <row r="122" ht="19.5" customHeight="1"/>
    <row r="123" ht="19.5" customHeight="1"/>
    <row r="124" ht="19.5" customHeight="1"/>
    <row r="125" ht="19.5" customHeight="1"/>
    <row r="126" ht="19.5" customHeight="1"/>
    <row r="127" ht="24.75" customHeight="1"/>
  </sheetData>
  <mergeCells count="7">
    <mergeCell ref="A3:E3"/>
    <mergeCell ref="A4:E4"/>
    <mergeCell ref="A5:E5"/>
    <mergeCell ref="A6:A7"/>
    <mergeCell ref="B6:B7"/>
    <mergeCell ref="C6:C7"/>
    <mergeCell ref="D6:E6"/>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Zeros="0" workbookViewId="0">
      <selection activeCell="C12" sqref="C12"/>
    </sheetView>
  </sheetViews>
  <sheetFormatPr defaultColWidth="9.140625" defaultRowHeight="16.5"/>
  <cols>
    <col min="1" max="1" width="5.28515625" style="3" customWidth="1"/>
    <col min="2" max="2" width="61.140625" style="3" customWidth="1"/>
    <col min="3" max="3" width="24" style="3" customWidth="1"/>
    <col min="4" max="16384" width="9.140625" style="3"/>
  </cols>
  <sheetData>
    <row r="1" spans="1:3">
      <c r="A1" s="4" t="s">
        <v>212</v>
      </c>
      <c r="B1" s="15"/>
      <c r="C1" s="14" t="s">
        <v>266</v>
      </c>
    </row>
    <row r="2" spans="1:3" ht="28.5" customHeight="1">
      <c r="A2" s="390" t="s">
        <v>812</v>
      </c>
      <c r="B2" s="390"/>
      <c r="C2" s="390"/>
    </row>
    <row r="3" spans="1:3">
      <c r="A3" s="375" t="s">
        <v>210</v>
      </c>
      <c r="B3" s="375"/>
      <c r="C3" s="375"/>
    </row>
    <row r="4" spans="1:3">
      <c r="A4" s="376" t="s">
        <v>12</v>
      </c>
      <c r="B4" s="376"/>
      <c r="C4" s="376"/>
    </row>
    <row r="5" spans="1:3" ht="37.5" customHeight="1">
      <c r="A5" s="137" t="s">
        <v>0</v>
      </c>
      <c r="B5" s="137" t="s">
        <v>18</v>
      </c>
      <c r="C5" s="137" t="s">
        <v>801</v>
      </c>
    </row>
    <row r="6" spans="1:3">
      <c r="A6" s="138"/>
      <c r="B6" s="137" t="s">
        <v>20</v>
      </c>
      <c r="C6" s="207">
        <v>17917182.673546784</v>
      </c>
    </row>
    <row r="7" spans="1:3">
      <c r="A7" s="137" t="s">
        <v>1</v>
      </c>
      <c r="B7" s="199" t="s">
        <v>132</v>
      </c>
      <c r="C7" s="207">
        <v>3185900</v>
      </c>
    </row>
    <row r="8" spans="1:3">
      <c r="A8" s="137" t="s">
        <v>2</v>
      </c>
      <c r="B8" s="199" t="s">
        <v>103</v>
      </c>
      <c r="C8" s="207">
        <v>14731282.673546782</v>
      </c>
    </row>
    <row r="9" spans="1:3">
      <c r="A9" s="138" t="s">
        <v>3</v>
      </c>
      <c r="B9" s="139" t="s">
        <v>133</v>
      </c>
      <c r="C9" s="207">
        <v>2076465</v>
      </c>
    </row>
    <row r="10" spans="1:3">
      <c r="A10" s="148">
        <v>1</v>
      </c>
      <c r="B10" s="144" t="s">
        <v>76</v>
      </c>
      <c r="C10" s="219">
        <v>1885465</v>
      </c>
    </row>
    <row r="11" spans="1:3">
      <c r="A11" s="148" t="s">
        <v>14</v>
      </c>
      <c r="B11" s="144" t="s">
        <v>40</v>
      </c>
      <c r="C11" s="219"/>
    </row>
    <row r="12" spans="1:3">
      <c r="A12" s="148" t="s">
        <v>14</v>
      </c>
      <c r="B12" s="144" t="s">
        <v>77</v>
      </c>
      <c r="C12" s="219"/>
    </row>
    <row r="13" spans="1:3">
      <c r="A13" s="148" t="s">
        <v>14</v>
      </c>
      <c r="B13" s="144" t="s">
        <v>809</v>
      </c>
      <c r="C13" s="219"/>
    </row>
    <row r="14" spans="1:3">
      <c r="A14" s="148" t="s">
        <v>14</v>
      </c>
      <c r="B14" s="144" t="s">
        <v>813</v>
      </c>
      <c r="C14" s="219"/>
    </row>
    <row r="15" spans="1:3">
      <c r="A15" s="148" t="s">
        <v>14</v>
      </c>
      <c r="B15" s="144" t="s">
        <v>78</v>
      </c>
      <c r="C15" s="219"/>
    </row>
    <row r="16" spans="1:3">
      <c r="A16" s="148" t="s">
        <v>14</v>
      </c>
      <c r="B16" s="144" t="s">
        <v>79</v>
      </c>
      <c r="C16" s="219"/>
    </row>
    <row r="17" spans="1:3">
      <c r="A17" s="148" t="s">
        <v>14</v>
      </c>
      <c r="B17" s="144" t="s">
        <v>80</v>
      </c>
      <c r="C17" s="219"/>
    </row>
    <row r="18" spans="1:3">
      <c r="A18" s="148" t="s">
        <v>14</v>
      </c>
      <c r="B18" s="144" t="s">
        <v>81</v>
      </c>
      <c r="C18" s="219"/>
    </row>
    <row r="19" spans="1:3">
      <c r="A19" s="148" t="s">
        <v>14</v>
      </c>
      <c r="B19" s="144" t="s">
        <v>82</v>
      </c>
      <c r="C19" s="219"/>
    </row>
    <row r="20" spans="1:3">
      <c r="A20" s="148" t="s">
        <v>14</v>
      </c>
      <c r="B20" s="144" t="s">
        <v>83</v>
      </c>
      <c r="C20" s="219"/>
    </row>
    <row r="21" spans="1:3">
      <c r="A21" s="148" t="s">
        <v>14</v>
      </c>
      <c r="B21" s="144" t="s">
        <v>84</v>
      </c>
      <c r="C21" s="219"/>
    </row>
    <row r="22" spans="1:3">
      <c r="A22" s="148" t="s">
        <v>14</v>
      </c>
      <c r="B22" s="144" t="s">
        <v>85</v>
      </c>
      <c r="C22" s="219"/>
    </row>
    <row r="23" spans="1:3">
      <c r="A23" s="148" t="s">
        <v>14</v>
      </c>
      <c r="B23" s="144" t="s">
        <v>376</v>
      </c>
      <c r="C23" s="219"/>
    </row>
    <row r="24" spans="1:3" ht="31.5">
      <c r="A24" s="148">
        <v>2</v>
      </c>
      <c r="B24" s="144" t="s">
        <v>102</v>
      </c>
      <c r="C24" s="219"/>
    </row>
    <row r="25" spans="1:3">
      <c r="A25" s="148">
        <v>3</v>
      </c>
      <c r="B25" s="144" t="s">
        <v>33</v>
      </c>
      <c r="C25" s="219">
        <v>191000</v>
      </c>
    </row>
    <row r="26" spans="1:3">
      <c r="A26" s="138" t="s">
        <v>4</v>
      </c>
      <c r="B26" s="139" t="s">
        <v>44</v>
      </c>
      <c r="C26" s="207">
        <v>3864841</v>
      </c>
    </row>
    <row r="27" spans="1:3">
      <c r="A27" s="54">
        <v>1</v>
      </c>
      <c r="B27" s="205" t="s">
        <v>809</v>
      </c>
      <c r="C27" s="219">
        <v>86091</v>
      </c>
    </row>
    <row r="28" spans="1:3">
      <c r="A28" s="54">
        <v>2</v>
      </c>
      <c r="B28" s="206" t="s">
        <v>810</v>
      </c>
      <c r="C28" s="219">
        <v>28650</v>
      </c>
    </row>
    <row r="29" spans="1:3">
      <c r="A29" s="54">
        <v>3</v>
      </c>
      <c r="B29" s="206" t="s">
        <v>21</v>
      </c>
      <c r="C29" s="219">
        <v>1050581</v>
      </c>
    </row>
    <row r="30" spans="1:3">
      <c r="A30" s="54">
        <v>4</v>
      </c>
      <c r="B30" s="206" t="s">
        <v>7</v>
      </c>
      <c r="C30" s="219">
        <v>918839</v>
      </c>
    </row>
    <row r="31" spans="1:3">
      <c r="A31" s="54">
        <v>5</v>
      </c>
      <c r="B31" s="206" t="s">
        <v>22</v>
      </c>
      <c r="C31" s="219">
        <v>33337</v>
      </c>
    </row>
    <row r="32" spans="1:3">
      <c r="A32" s="54">
        <v>6</v>
      </c>
      <c r="B32" s="206" t="s">
        <v>23</v>
      </c>
      <c r="C32" s="219">
        <v>106778</v>
      </c>
    </row>
    <row r="33" spans="1:3">
      <c r="A33" s="54">
        <v>7</v>
      </c>
      <c r="B33" s="206" t="s">
        <v>24</v>
      </c>
      <c r="C33" s="219">
        <v>37757</v>
      </c>
    </row>
    <row r="34" spans="1:3">
      <c r="A34" s="54">
        <v>8</v>
      </c>
      <c r="B34" s="206" t="s">
        <v>25</v>
      </c>
      <c r="C34" s="219">
        <v>79041</v>
      </c>
    </row>
    <row r="35" spans="1:3">
      <c r="A35" s="54">
        <v>9</v>
      </c>
      <c r="B35" s="206" t="s">
        <v>26</v>
      </c>
      <c r="C35" s="219">
        <v>190926</v>
      </c>
    </row>
    <row r="36" spans="1:3">
      <c r="A36" s="54">
        <v>10</v>
      </c>
      <c r="B36" s="206" t="s">
        <v>5</v>
      </c>
      <c r="C36" s="219">
        <v>651163</v>
      </c>
    </row>
    <row r="37" spans="1:3">
      <c r="A37" s="54">
        <v>11</v>
      </c>
      <c r="B37" s="206" t="s">
        <v>8</v>
      </c>
      <c r="C37" s="219">
        <v>31762</v>
      </c>
    </row>
    <row r="38" spans="1:3">
      <c r="A38" s="54">
        <v>12</v>
      </c>
      <c r="B38" s="206" t="s">
        <v>108</v>
      </c>
      <c r="C38" s="219">
        <v>642744</v>
      </c>
    </row>
    <row r="39" spans="1:3">
      <c r="A39" s="54">
        <v>13</v>
      </c>
      <c r="B39" s="206" t="s">
        <v>27</v>
      </c>
      <c r="C39" s="219">
        <v>7172</v>
      </c>
    </row>
    <row r="40" spans="1:3">
      <c r="A40" s="138" t="s">
        <v>10</v>
      </c>
      <c r="B40" s="139" t="s">
        <v>128</v>
      </c>
      <c r="C40" s="207">
        <v>86300</v>
      </c>
    </row>
    <row r="41" spans="1:3">
      <c r="A41" s="138" t="s">
        <v>11</v>
      </c>
      <c r="B41" s="139" t="s">
        <v>53</v>
      </c>
      <c r="C41" s="207">
        <v>1450</v>
      </c>
    </row>
    <row r="42" spans="1:3">
      <c r="A42" s="138" t="s">
        <v>30</v>
      </c>
      <c r="B42" s="139" t="s">
        <v>45</v>
      </c>
      <c r="C42" s="207">
        <v>209387</v>
      </c>
    </row>
    <row r="43" spans="1:3">
      <c r="A43" s="138" t="s">
        <v>31</v>
      </c>
      <c r="B43" s="139" t="s">
        <v>375</v>
      </c>
      <c r="C43" s="207">
        <v>8447966.6735467818</v>
      </c>
    </row>
    <row r="44" spans="1:3">
      <c r="A44" s="220" t="s">
        <v>32</v>
      </c>
      <c r="B44" s="164" t="s">
        <v>811</v>
      </c>
      <c r="C44" s="208">
        <v>44873</v>
      </c>
    </row>
    <row r="45" spans="1:3">
      <c r="A45" s="138" t="s">
        <v>17</v>
      </c>
      <c r="B45" s="139" t="s">
        <v>49</v>
      </c>
      <c r="C45" s="201">
        <v>0</v>
      </c>
    </row>
  </sheetData>
  <mergeCells count="3">
    <mergeCell ref="A2:C2"/>
    <mergeCell ref="A3:C3"/>
    <mergeCell ref="A4:C4"/>
  </mergeCells>
  <pageMargins left="0.70866141732283505" right="0" top="0.74803149606299202" bottom="0.55118110236220497"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workbookViewId="0">
      <selection activeCell="F10" sqref="F10"/>
    </sheetView>
  </sheetViews>
  <sheetFormatPr defaultRowHeight="12.75"/>
  <cols>
    <col min="1" max="1" width="4.85546875" style="17" customWidth="1"/>
    <col min="2" max="2" width="32.42578125" style="17" customWidth="1"/>
    <col min="3" max="5" width="13.7109375" style="17" customWidth="1"/>
    <col min="6" max="7" width="11.42578125" style="17" customWidth="1"/>
    <col min="8" max="8" width="13.140625" style="17" customWidth="1"/>
    <col min="9" max="9" width="13.5703125" style="17" customWidth="1"/>
    <col min="10" max="11" width="11.42578125" style="17" customWidth="1"/>
    <col min="12" max="12" width="10.5703125" style="17" customWidth="1"/>
    <col min="13" max="13" width="11.42578125" style="17" customWidth="1"/>
    <col min="14" max="14" width="11.28515625" style="17" customWidth="1"/>
    <col min="15" max="16384" width="9.140625" style="17"/>
  </cols>
  <sheetData>
    <row r="1" spans="1:14" ht="18.75">
      <c r="A1" s="19" t="s">
        <v>212</v>
      </c>
      <c r="K1" s="14" t="s">
        <v>267</v>
      </c>
    </row>
    <row r="3" spans="1:14" ht="15.75">
      <c r="A3" s="391" t="s">
        <v>814</v>
      </c>
      <c r="B3" s="391"/>
      <c r="C3" s="391"/>
      <c r="D3" s="391"/>
      <c r="E3" s="391"/>
      <c r="F3" s="391"/>
      <c r="G3" s="391"/>
      <c r="H3" s="391"/>
      <c r="I3" s="391"/>
      <c r="J3" s="391"/>
      <c r="K3" s="391"/>
      <c r="L3" s="391"/>
      <c r="M3" s="391"/>
    </row>
    <row r="4" spans="1:14" ht="15.75">
      <c r="A4" s="382" t="s">
        <v>210</v>
      </c>
      <c r="B4" s="382"/>
      <c r="C4" s="382"/>
      <c r="D4" s="382"/>
      <c r="E4" s="382"/>
      <c r="F4" s="382"/>
      <c r="G4" s="382"/>
      <c r="H4" s="382"/>
      <c r="I4" s="382"/>
      <c r="J4" s="382"/>
      <c r="K4" s="382"/>
      <c r="L4" s="382"/>
      <c r="M4" s="382"/>
    </row>
    <row r="5" spans="1:14">
      <c r="L5" s="18" t="s">
        <v>12</v>
      </c>
    </row>
    <row r="6" spans="1:14" ht="27.75" customHeight="1">
      <c r="A6" s="377" t="s">
        <v>0</v>
      </c>
      <c r="B6" s="377" t="s">
        <v>165</v>
      </c>
      <c r="C6" s="377" t="s">
        <v>86</v>
      </c>
      <c r="D6" s="377" t="s">
        <v>815</v>
      </c>
      <c r="E6" s="384" t="s">
        <v>816</v>
      </c>
      <c r="F6" s="392" t="s">
        <v>817</v>
      </c>
      <c r="G6" s="377" t="s">
        <v>268</v>
      </c>
      <c r="H6" s="377" t="s">
        <v>162</v>
      </c>
      <c r="I6" s="377" t="s">
        <v>166</v>
      </c>
      <c r="J6" s="377" t="s">
        <v>167</v>
      </c>
      <c r="K6" s="377" t="s">
        <v>168</v>
      </c>
      <c r="L6" s="377"/>
      <c r="M6" s="377"/>
      <c r="N6" s="377" t="s">
        <v>169</v>
      </c>
    </row>
    <row r="7" spans="1:14" ht="73.5" customHeight="1">
      <c r="A7" s="377"/>
      <c r="B7" s="377"/>
      <c r="C7" s="377"/>
      <c r="D7" s="377"/>
      <c r="E7" s="384"/>
      <c r="F7" s="393"/>
      <c r="G7" s="377"/>
      <c r="H7" s="377"/>
      <c r="I7" s="377"/>
      <c r="J7" s="377"/>
      <c r="K7" s="137" t="s">
        <v>86</v>
      </c>
      <c r="L7" s="137" t="s">
        <v>87</v>
      </c>
      <c r="M7" s="137" t="s">
        <v>44</v>
      </c>
      <c r="N7" s="377"/>
    </row>
    <row r="8" spans="1:14" ht="15.75">
      <c r="A8" s="138" t="s">
        <v>1</v>
      </c>
      <c r="B8" s="137" t="s">
        <v>2</v>
      </c>
      <c r="C8" s="138">
        <v>1</v>
      </c>
      <c r="D8" s="138">
        <v>2</v>
      </c>
      <c r="E8" s="220">
        <v>3</v>
      </c>
      <c r="F8" s="138">
        <v>4</v>
      </c>
      <c r="G8" s="138">
        <v>5</v>
      </c>
      <c r="H8" s="138">
        <v>6</v>
      </c>
      <c r="I8" s="138">
        <v>7</v>
      </c>
      <c r="J8" s="138">
        <v>8</v>
      </c>
      <c r="K8" s="138">
        <v>9</v>
      </c>
      <c r="L8" s="138">
        <v>10</v>
      </c>
      <c r="M8" s="138">
        <v>11</v>
      </c>
      <c r="N8" s="138">
        <v>12</v>
      </c>
    </row>
    <row r="9" spans="1:14" s="16" customFormat="1" ht="15.75">
      <c r="A9" s="138"/>
      <c r="B9" s="221" t="s">
        <v>89</v>
      </c>
      <c r="C9" s="200">
        <v>20058040.12238327</v>
      </c>
      <c r="D9" s="200">
        <v>4027362</v>
      </c>
      <c r="E9" s="222">
        <v>7070742.4488364896</v>
      </c>
      <c r="F9" s="200">
        <v>50032</v>
      </c>
      <c r="G9" s="200">
        <v>86300</v>
      </c>
      <c r="H9" s="200">
        <v>1450</v>
      </c>
      <c r="I9" s="200">
        <v>209387</v>
      </c>
      <c r="J9" s="200">
        <v>8447966.6735467818</v>
      </c>
      <c r="K9" s="200">
        <v>164800</v>
      </c>
      <c r="L9" s="200">
        <v>164800</v>
      </c>
      <c r="M9" s="200">
        <v>0</v>
      </c>
      <c r="N9" s="200">
        <v>0</v>
      </c>
    </row>
    <row r="10" spans="1:14" ht="15.75">
      <c r="A10" s="137" t="s">
        <v>3</v>
      </c>
      <c r="B10" s="221" t="s">
        <v>170</v>
      </c>
      <c r="C10" s="207">
        <v>7115910.4488364896</v>
      </c>
      <c r="D10" s="207">
        <v>3141685</v>
      </c>
      <c r="E10" s="208">
        <v>3929352.4488364896</v>
      </c>
      <c r="F10" s="207">
        <v>44873</v>
      </c>
      <c r="G10" s="207">
        <v>0</v>
      </c>
      <c r="H10" s="207">
        <v>0</v>
      </c>
      <c r="I10" s="207">
        <v>0</v>
      </c>
      <c r="J10" s="207">
        <v>0</v>
      </c>
      <c r="K10" s="207">
        <v>0</v>
      </c>
      <c r="L10" s="207">
        <v>0</v>
      </c>
      <c r="M10" s="207">
        <v>0</v>
      </c>
      <c r="N10" s="207">
        <v>0</v>
      </c>
    </row>
    <row r="11" spans="1:14" ht="31.5">
      <c r="A11" s="223">
        <v>1</v>
      </c>
      <c r="B11" s="224" t="s">
        <v>590</v>
      </c>
      <c r="C11" s="219">
        <v>26941</v>
      </c>
      <c r="D11" s="219"/>
      <c r="E11" s="225">
        <v>26941</v>
      </c>
      <c r="F11" s="219"/>
      <c r="G11" s="54"/>
      <c r="H11" s="54"/>
      <c r="I11" s="54"/>
      <c r="J11" s="54"/>
      <c r="K11" s="202">
        <v>0</v>
      </c>
      <c r="L11" s="202"/>
      <c r="M11" s="202"/>
      <c r="N11" s="148"/>
    </row>
    <row r="12" spans="1:14" ht="15.75">
      <c r="A12" s="223">
        <v>2</v>
      </c>
      <c r="B12" s="224" t="s">
        <v>141</v>
      </c>
      <c r="C12" s="219">
        <v>34404</v>
      </c>
      <c r="D12" s="219"/>
      <c r="E12" s="225">
        <v>34404</v>
      </c>
      <c r="F12" s="219"/>
      <c r="G12" s="54"/>
      <c r="H12" s="54"/>
      <c r="I12" s="54"/>
      <c r="J12" s="54"/>
      <c r="K12" s="202">
        <v>0</v>
      </c>
      <c r="L12" s="202"/>
      <c r="M12" s="202"/>
      <c r="N12" s="148"/>
    </row>
    <row r="13" spans="1:14" ht="15.75">
      <c r="A13" s="223">
        <v>3</v>
      </c>
      <c r="B13" s="224" t="s">
        <v>379</v>
      </c>
      <c r="C13" s="219">
        <v>130511.0304</v>
      </c>
      <c r="D13" s="219"/>
      <c r="E13" s="225">
        <v>130511.0304</v>
      </c>
      <c r="F13" s="219"/>
      <c r="G13" s="54"/>
      <c r="H13" s="54"/>
      <c r="I13" s="54"/>
      <c r="J13" s="54"/>
      <c r="K13" s="202">
        <v>0</v>
      </c>
      <c r="L13" s="202"/>
      <c r="M13" s="202"/>
      <c r="N13" s="148"/>
    </row>
    <row r="14" spans="1:14" ht="15.75">
      <c r="A14" s="223">
        <v>4</v>
      </c>
      <c r="B14" s="224" t="s">
        <v>202</v>
      </c>
      <c r="C14" s="219">
        <v>159591</v>
      </c>
      <c r="D14" s="219"/>
      <c r="E14" s="225">
        <v>159591</v>
      </c>
      <c r="F14" s="219"/>
      <c r="G14" s="54"/>
      <c r="H14" s="54"/>
      <c r="I14" s="54"/>
      <c r="J14" s="54"/>
      <c r="K14" s="202">
        <v>0</v>
      </c>
      <c r="L14" s="202"/>
      <c r="M14" s="202"/>
      <c r="N14" s="148"/>
    </row>
    <row r="15" spans="1:14" ht="15.75">
      <c r="A15" s="223">
        <v>5</v>
      </c>
      <c r="B15" s="224" t="s">
        <v>380</v>
      </c>
      <c r="C15" s="219">
        <v>16063</v>
      </c>
      <c r="D15" s="219"/>
      <c r="E15" s="225">
        <v>16063</v>
      </c>
      <c r="F15" s="219"/>
      <c r="G15" s="54"/>
      <c r="H15" s="54"/>
      <c r="I15" s="54"/>
      <c r="J15" s="54"/>
      <c r="K15" s="202">
        <v>0</v>
      </c>
      <c r="L15" s="202"/>
      <c r="M15" s="202"/>
      <c r="N15" s="148"/>
    </row>
    <row r="16" spans="1:14" ht="31.5">
      <c r="A16" s="223">
        <v>6</v>
      </c>
      <c r="B16" s="224" t="s">
        <v>142</v>
      </c>
      <c r="C16" s="219">
        <v>134034</v>
      </c>
      <c r="D16" s="219"/>
      <c r="E16" s="225">
        <v>134034</v>
      </c>
      <c r="F16" s="219"/>
      <c r="G16" s="54"/>
      <c r="H16" s="54"/>
      <c r="I16" s="54"/>
      <c r="J16" s="54"/>
      <c r="K16" s="202">
        <v>0</v>
      </c>
      <c r="L16" s="202"/>
      <c r="M16" s="202"/>
      <c r="N16" s="148"/>
    </row>
    <row r="17" spans="1:14" ht="31.5">
      <c r="A17" s="223">
        <v>7</v>
      </c>
      <c r="B17" s="224" t="s">
        <v>381</v>
      </c>
      <c r="C17" s="219">
        <v>18524</v>
      </c>
      <c r="D17" s="219"/>
      <c r="E17" s="225">
        <v>18524</v>
      </c>
      <c r="F17" s="219"/>
      <c r="G17" s="54"/>
      <c r="H17" s="54"/>
      <c r="I17" s="54"/>
      <c r="J17" s="54"/>
      <c r="K17" s="202">
        <v>0</v>
      </c>
      <c r="L17" s="202"/>
      <c r="M17" s="202"/>
      <c r="N17" s="148"/>
    </row>
    <row r="18" spans="1:14" ht="15.75">
      <c r="A18" s="223">
        <v>8</v>
      </c>
      <c r="B18" s="224" t="s">
        <v>143</v>
      </c>
      <c r="C18" s="219">
        <v>15457</v>
      </c>
      <c r="D18" s="219"/>
      <c r="E18" s="225">
        <v>15457</v>
      </c>
      <c r="F18" s="219"/>
      <c r="G18" s="54"/>
      <c r="H18" s="54"/>
      <c r="I18" s="54"/>
      <c r="J18" s="54"/>
      <c r="K18" s="202">
        <v>0</v>
      </c>
      <c r="L18" s="202"/>
      <c r="M18" s="202"/>
      <c r="N18" s="148"/>
    </row>
    <row r="19" spans="1:14" ht="15.75">
      <c r="A19" s="223">
        <v>9</v>
      </c>
      <c r="B19" s="224" t="s">
        <v>144</v>
      </c>
      <c r="C19" s="219">
        <v>49995</v>
      </c>
      <c r="D19" s="219"/>
      <c r="E19" s="225">
        <v>49995</v>
      </c>
      <c r="F19" s="219"/>
      <c r="G19" s="54"/>
      <c r="H19" s="54"/>
      <c r="I19" s="54"/>
      <c r="J19" s="54"/>
      <c r="K19" s="202">
        <v>0</v>
      </c>
      <c r="L19" s="202"/>
      <c r="M19" s="202"/>
      <c r="N19" s="148"/>
    </row>
    <row r="20" spans="1:14" ht="15.75">
      <c r="A20" s="223">
        <v>10</v>
      </c>
      <c r="B20" s="224" t="s">
        <v>145</v>
      </c>
      <c r="C20" s="219">
        <v>521734.82403648924</v>
      </c>
      <c r="D20" s="219"/>
      <c r="E20" s="225">
        <v>521734.82403648924</v>
      </c>
      <c r="F20" s="219"/>
      <c r="G20" s="54"/>
      <c r="H20" s="54"/>
      <c r="I20" s="54"/>
      <c r="J20" s="54"/>
      <c r="K20" s="202">
        <v>0</v>
      </c>
      <c r="L20" s="202"/>
      <c r="M20" s="202"/>
      <c r="N20" s="148"/>
    </row>
    <row r="21" spans="1:14" ht="15.75">
      <c r="A21" s="223">
        <v>11</v>
      </c>
      <c r="B21" s="224" t="s">
        <v>147</v>
      </c>
      <c r="C21" s="219">
        <v>178377</v>
      </c>
      <c r="D21" s="219"/>
      <c r="E21" s="225">
        <v>178377</v>
      </c>
      <c r="F21" s="219"/>
      <c r="G21" s="54"/>
      <c r="H21" s="54"/>
      <c r="I21" s="54"/>
      <c r="J21" s="54"/>
      <c r="K21" s="202">
        <v>0</v>
      </c>
      <c r="L21" s="202"/>
      <c r="M21" s="202"/>
      <c r="N21" s="148"/>
    </row>
    <row r="22" spans="1:14" ht="15.75">
      <c r="A22" s="223">
        <v>12</v>
      </c>
      <c r="B22" s="224" t="s">
        <v>148</v>
      </c>
      <c r="C22" s="219">
        <v>806069</v>
      </c>
      <c r="D22" s="219"/>
      <c r="E22" s="225">
        <v>805202</v>
      </c>
      <c r="F22" s="219">
        <v>867</v>
      </c>
      <c r="G22" s="54"/>
      <c r="H22" s="54"/>
      <c r="I22" s="54"/>
      <c r="J22" s="54"/>
      <c r="K22" s="202">
        <v>0</v>
      </c>
      <c r="L22" s="202"/>
      <c r="M22" s="202"/>
      <c r="N22" s="148"/>
    </row>
    <row r="23" spans="1:14" ht="15.75">
      <c r="A23" s="223">
        <v>13</v>
      </c>
      <c r="B23" s="224" t="s">
        <v>149</v>
      </c>
      <c r="C23" s="219">
        <v>33613.24</v>
      </c>
      <c r="D23" s="219"/>
      <c r="E23" s="225">
        <v>33613.24</v>
      </c>
      <c r="F23" s="219"/>
      <c r="G23" s="54"/>
      <c r="H23" s="54"/>
      <c r="I23" s="54"/>
      <c r="J23" s="54"/>
      <c r="K23" s="202">
        <v>0</v>
      </c>
      <c r="L23" s="202"/>
      <c r="M23" s="202"/>
      <c r="N23" s="148"/>
    </row>
    <row r="24" spans="1:14" ht="15.75">
      <c r="A24" s="223">
        <v>14</v>
      </c>
      <c r="B24" s="224" t="s">
        <v>150</v>
      </c>
      <c r="C24" s="219">
        <v>32037.3164</v>
      </c>
      <c r="D24" s="219"/>
      <c r="E24" s="225">
        <v>32037.3164</v>
      </c>
      <c r="F24" s="219"/>
      <c r="G24" s="54"/>
      <c r="H24" s="54"/>
      <c r="I24" s="54"/>
      <c r="J24" s="54"/>
      <c r="K24" s="202">
        <v>0</v>
      </c>
      <c r="L24" s="202"/>
      <c r="M24" s="202"/>
      <c r="N24" s="148"/>
    </row>
    <row r="25" spans="1:14" ht="15.75">
      <c r="A25" s="223">
        <v>15</v>
      </c>
      <c r="B25" s="224" t="s">
        <v>151</v>
      </c>
      <c r="C25" s="219">
        <v>29011</v>
      </c>
      <c r="D25" s="219"/>
      <c r="E25" s="225">
        <v>29011</v>
      </c>
      <c r="F25" s="219"/>
      <c r="G25" s="54"/>
      <c r="H25" s="54"/>
      <c r="I25" s="54"/>
      <c r="J25" s="54"/>
      <c r="K25" s="202">
        <v>0</v>
      </c>
      <c r="L25" s="202"/>
      <c r="M25" s="202"/>
      <c r="N25" s="148"/>
    </row>
    <row r="26" spans="1:14" ht="15.75">
      <c r="A26" s="223">
        <v>16</v>
      </c>
      <c r="B26" s="224" t="s">
        <v>152</v>
      </c>
      <c r="C26" s="219">
        <v>15901</v>
      </c>
      <c r="D26" s="219"/>
      <c r="E26" s="225">
        <v>15901</v>
      </c>
      <c r="F26" s="219"/>
      <c r="G26" s="54"/>
      <c r="H26" s="54"/>
      <c r="I26" s="54"/>
      <c r="J26" s="54"/>
      <c r="K26" s="202">
        <v>0</v>
      </c>
      <c r="L26" s="202"/>
      <c r="M26" s="202"/>
      <c r="N26" s="148"/>
    </row>
    <row r="27" spans="1:14" ht="15.75">
      <c r="A27" s="223">
        <v>17</v>
      </c>
      <c r="B27" s="224" t="s">
        <v>153</v>
      </c>
      <c r="C27" s="219">
        <v>147622</v>
      </c>
      <c r="D27" s="219"/>
      <c r="E27" s="225">
        <v>147622</v>
      </c>
      <c r="F27" s="219"/>
      <c r="G27" s="54"/>
      <c r="H27" s="54"/>
      <c r="I27" s="54"/>
      <c r="J27" s="54"/>
      <c r="K27" s="202">
        <v>0</v>
      </c>
      <c r="L27" s="202"/>
      <c r="M27" s="202"/>
      <c r="N27" s="148"/>
    </row>
    <row r="28" spans="1:14" ht="15.75">
      <c r="A28" s="223">
        <v>18</v>
      </c>
      <c r="B28" s="224" t="s">
        <v>154</v>
      </c>
      <c r="C28" s="219">
        <v>18549</v>
      </c>
      <c r="D28" s="219"/>
      <c r="E28" s="225">
        <v>18549</v>
      </c>
      <c r="F28" s="219"/>
      <c r="G28" s="54"/>
      <c r="H28" s="54"/>
      <c r="I28" s="54"/>
      <c r="J28" s="54"/>
      <c r="K28" s="202">
        <v>0</v>
      </c>
      <c r="L28" s="202"/>
      <c r="M28" s="202"/>
      <c r="N28" s="148"/>
    </row>
    <row r="29" spans="1:14" ht="15.75">
      <c r="A29" s="223">
        <v>19</v>
      </c>
      <c r="B29" s="224" t="s">
        <v>155</v>
      </c>
      <c r="C29" s="219">
        <v>24882</v>
      </c>
      <c r="D29" s="219"/>
      <c r="E29" s="225">
        <v>24882</v>
      </c>
      <c r="F29" s="219"/>
      <c r="G29" s="54"/>
      <c r="H29" s="54"/>
      <c r="I29" s="54"/>
      <c r="J29" s="54"/>
      <c r="K29" s="202">
        <v>0</v>
      </c>
      <c r="L29" s="202"/>
      <c r="M29" s="202"/>
      <c r="N29" s="148"/>
    </row>
    <row r="30" spans="1:14" ht="15.75">
      <c r="A30" s="223">
        <v>20</v>
      </c>
      <c r="B30" s="224" t="s">
        <v>156</v>
      </c>
      <c r="C30" s="219">
        <v>11045</v>
      </c>
      <c r="D30" s="219"/>
      <c r="E30" s="225">
        <v>11045</v>
      </c>
      <c r="F30" s="219"/>
      <c r="G30" s="54"/>
      <c r="H30" s="54"/>
      <c r="I30" s="54"/>
      <c r="J30" s="54"/>
      <c r="K30" s="202">
        <v>0</v>
      </c>
      <c r="L30" s="202"/>
      <c r="M30" s="202"/>
      <c r="N30" s="148"/>
    </row>
    <row r="31" spans="1:14" ht="15.75">
      <c r="A31" s="223">
        <v>21</v>
      </c>
      <c r="B31" s="224" t="s">
        <v>157</v>
      </c>
      <c r="C31" s="219">
        <v>18381</v>
      </c>
      <c r="D31" s="219"/>
      <c r="E31" s="225">
        <v>18381</v>
      </c>
      <c r="F31" s="219"/>
      <c r="G31" s="54"/>
      <c r="H31" s="54"/>
      <c r="I31" s="54"/>
      <c r="J31" s="54"/>
      <c r="K31" s="202">
        <v>0</v>
      </c>
      <c r="L31" s="202"/>
      <c r="M31" s="202"/>
      <c r="N31" s="148"/>
    </row>
    <row r="32" spans="1:14" ht="15.75">
      <c r="A32" s="223">
        <v>22</v>
      </c>
      <c r="B32" s="224" t="s">
        <v>158</v>
      </c>
      <c r="C32" s="219">
        <v>22285</v>
      </c>
      <c r="D32" s="219"/>
      <c r="E32" s="225">
        <v>22285</v>
      </c>
      <c r="F32" s="219"/>
      <c r="G32" s="54"/>
      <c r="H32" s="54"/>
      <c r="I32" s="54"/>
      <c r="J32" s="54"/>
      <c r="K32" s="202">
        <v>0</v>
      </c>
      <c r="L32" s="202"/>
      <c r="M32" s="202"/>
      <c r="N32" s="148"/>
    </row>
    <row r="33" spans="1:14" ht="15.75">
      <c r="A33" s="223">
        <v>23</v>
      </c>
      <c r="B33" s="224" t="s">
        <v>205</v>
      </c>
      <c r="C33" s="219">
        <v>8068</v>
      </c>
      <c r="D33" s="219"/>
      <c r="E33" s="225">
        <v>8068</v>
      </c>
      <c r="F33" s="219"/>
      <c r="G33" s="54"/>
      <c r="H33" s="54"/>
      <c r="I33" s="54"/>
      <c r="J33" s="54"/>
      <c r="K33" s="202">
        <v>0</v>
      </c>
      <c r="L33" s="202"/>
      <c r="M33" s="202"/>
      <c r="N33" s="148"/>
    </row>
    <row r="34" spans="1:14" ht="15.75">
      <c r="A34" s="223">
        <v>24</v>
      </c>
      <c r="B34" s="224" t="s">
        <v>146</v>
      </c>
      <c r="C34" s="219">
        <v>12856</v>
      </c>
      <c r="D34" s="219"/>
      <c r="E34" s="225">
        <v>12856</v>
      </c>
      <c r="F34" s="219"/>
      <c r="G34" s="54"/>
      <c r="H34" s="54"/>
      <c r="I34" s="54"/>
      <c r="J34" s="54"/>
      <c r="K34" s="202">
        <v>0</v>
      </c>
      <c r="L34" s="202"/>
      <c r="M34" s="202"/>
      <c r="N34" s="148"/>
    </row>
    <row r="35" spans="1:14" ht="15.75">
      <c r="A35" s="223">
        <v>25</v>
      </c>
      <c r="B35" s="224" t="s">
        <v>203</v>
      </c>
      <c r="C35" s="219">
        <v>7255</v>
      </c>
      <c r="D35" s="219"/>
      <c r="E35" s="225">
        <v>7255</v>
      </c>
      <c r="F35" s="219"/>
      <c r="G35" s="54"/>
      <c r="H35" s="54"/>
      <c r="I35" s="54"/>
      <c r="J35" s="54"/>
      <c r="K35" s="202">
        <v>0</v>
      </c>
      <c r="L35" s="202"/>
      <c r="M35" s="202"/>
      <c r="N35" s="148"/>
    </row>
    <row r="36" spans="1:14" ht="15.75">
      <c r="A36" s="223">
        <v>26</v>
      </c>
      <c r="B36" s="224" t="s">
        <v>382</v>
      </c>
      <c r="C36" s="219">
        <v>14829</v>
      </c>
      <c r="D36" s="219"/>
      <c r="E36" s="225">
        <v>14829</v>
      </c>
      <c r="F36" s="219"/>
      <c r="G36" s="54"/>
      <c r="H36" s="54"/>
      <c r="I36" s="54"/>
      <c r="J36" s="54"/>
      <c r="K36" s="202">
        <v>0</v>
      </c>
      <c r="L36" s="202"/>
      <c r="M36" s="202"/>
      <c r="N36" s="148"/>
    </row>
    <row r="37" spans="1:14" ht="15.75">
      <c r="A37" s="223">
        <v>27</v>
      </c>
      <c r="B37" s="224" t="s">
        <v>204</v>
      </c>
      <c r="C37" s="219">
        <v>7169</v>
      </c>
      <c r="D37" s="219"/>
      <c r="E37" s="225">
        <v>7169</v>
      </c>
      <c r="F37" s="219"/>
      <c r="G37" s="54"/>
      <c r="H37" s="54"/>
      <c r="I37" s="54"/>
      <c r="J37" s="54"/>
      <c r="K37" s="202">
        <v>0</v>
      </c>
      <c r="L37" s="202"/>
      <c r="M37" s="202"/>
      <c r="N37" s="148"/>
    </row>
    <row r="38" spans="1:14" ht="15.75">
      <c r="A38" s="223">
        <v>28</v>
      </c>
      <c r="B38" s="224" t="s">
        <v>383</v>
      </c>
      <c r="C38" s="219">
        <v>5109</v>
      </c>
      <c r="D38" s="219"/>
      <c r="E38" s="225">
        <v>5109</v>
      </c>
      <c r="F38" s="219"/>
      <c r="G38" s="54"/>
      <c r="H38" s="54"/>
      <c r="I38" s="54"/>
      <c r="J38" s="54"/>
      <c r="K38" s="202">
        <v>0</v>
      </c>
      <c r="L38" s="202"/>
      <c r="M38" s="202"/>
      <c r="N38" s="148"/>
    </row>
    <row r="39" spans="1:14" ht="15.75">
      <c r="A39" s="223">
        <v>29</v>
      </c>
      <c r="B39" s="224" t="s">
        <v>206</v>
      </c>
      <c r="C39" s="219">
        <v>1220</v>
      </c>
      <c r="D39" s="219"/>
      <c r="E39" s="225">
        <v>1220</v>
      </c>
      <c r="F39" s="219"/>
      <c r="G39" s="54"/>
      <c r="H39" s="54"/>
      <c r="I39" s="54"/>
      <c r="J39" s="54"/>
      <c r="K39" s="202">
        <v>0</v>
      </c>
      <c r="L39" s="202"/>
      <c r="M39" s="202"/>
      <c r="N39" s="148"/>
    </row>
    <row r="40" spans="1:14" ht="15.75">
      <c r="A40" s="223">
        <v>30</v>
      </c>
      <c r="B40" s="224" t="s">
        <v>384</v>
      </c>
      <c r="C40" s="219">
        <v>85191.884000000005</v>
      </c>
      <c r="D40" s="219"/>
      <c r="E40" s="225">
        <v>85191.884000000005</v>
      </c>
      <c r="F40" s="219"/>
      <c r="G40" s="54"/>
      <c r="H40" s="54"/>
      <c r="I40" s="54"/>
      <c r="J40" s="54"/>
      <c r="K40" s="202">
        <v>0</v>
      </c>
      <c r="L40" s="202"/>
      <c r="M40" s="202"/>
      <c r="N40" s="148"/>
    </row>
    <row r="41" spans="1:14" ht="15.75">
      <c r="A41" s="223">
        <v>31</v>
      </c>
      <c r="B41" s="224" t="s">
        <v>207</v>
      </c>
      <c r="C41" s="219">
        <v>22941.815999999999</v>
      </c>
      <c r="D41" s="219"/>
      <c r="E41" s="225">
        <v>22941.815999999999</v>
      </c>
      <c r="F41" s="219"/>
      <c r="G41" s="54"/>
      <c r="H41" s="54"/>
      <c r="I41" s="54"/>
      <c r="J41" s="54"/>
      <c r="K41" s="202">
        <v>0</v>
      </c>
      <c r="L41" s="202"/>
      <c r="M41" s="202"/>
      <c r="N41" s="148"/>
    </row>
    <row r="42" spans="1:14" ht="15.75">
      <c r="A42" s="223">
        <v>32</v>
      </c>
      <c r="B42" s="224" t="s">
        <v>385</v>
      </c>
      <c r="C42" s="219">
        <v>63709.313999999998</v>
      </c>
      <c r="D42" s="219"/>
      <c r="E42" s="225">
        <v>63709.313999999998</v>
      </c>
      <c r="F42" s="219"/>
      <c r="G42" s="54"/>
      <c r="H42" s="54"/>
      <c r="I42" s="54"/>
      <c r="J42" s="54"/>
      <c r="K42" s="202">
        <v>0</v>
      </c>
      <c r="L42" s="202"/>
      <c r="M42" s="202"/>
      <c r="N42" s="148"/>
    </row>
    <row r="43" spans="1:14" ht="15.75">
      <c r="A43" s="223">
        <v>33</v>
      </c>
      <c r="B43" s="224" t="s">
        <v>159</v>
      </c>
      <c r="C43" s="219">
        <v>14060</v>
      </c>
      <c r="D43" s="219"/>
      <c r="E43" s="225">
        <v>14060</v>
      </c>
      <c r="F43" s="219"/>
      <c r="G43" s="54"/>
      <c r="H43" s="54"/>
      <c r="I43" s="54"/>
      <c r="J43" s="54"/>
      <c r="K43" s="202">
        <v>0</v>
      </c>
      <c r="L43" s="202"/>
      <c r="M43" s="202"/>
      <c r="N43" s="148"/>
    </row>
    <row r="44" spans="1:14" ht="15.75">
      <c r="A44" s="223">
        <v>34</v>
      </c>
      <c r="B44" s="224" t="s">
        <v>386</v>
      </c>
      <c r="C44" s="219">
        <v>37757.023999999998</v>
      </c>
      <c r="D44" s="219"/>
      <c r="E44" s="225">
        <v>37757.023999999998</v>
      </c>
      <c r="F44" s="219"/>
      <c r="G44" s="54"/>
      <c r="H44" s="54"/>
      <c r="I44" s="54"/>
      <c r="J44" s="54"/>
      <c r="K44" s="202">
        <v>0</v>
      </c>
      <c r="L44" s="202"/>
      <c r="M44" s="202"/>
      <c r="N44" s="148"/>
    </row>
    <row r="45" spans="1:14" ht="15.75">
      <c r="A45" s="223">
        <v>35</v>
      </c>
      <c r="B45" s="224" t="s">
        <v>818</v>
      </c>
      <c r="C45" s="219">
        <v>3379</v>
      </c>
      <c r="D45" s="219"/>
      <c r="E45" s="225">
        <v>3379</v>
      </c>
      <c r="F45" s="219"/>
      <c r="G45" s="54"/>
      <c r="H45" s="54"/>
      <c r="I45" s="54"/>
      <c r="J45" s="54"/>
      <c r="K45" s="202">
        <v>0</v>
      </c>
      <c r="L45" s="202"/>
      <c r="M45" s="202"/>
      <c r="N45" s="148"/>
    </row>
    <row r="46" spans="1:14" ht="15.75">
      <c r="A46" s="226">
        <v>36</v>
      </c>
      <c r="B46" s="227" t="s">
        <v>208</v>
      </c>
      <c r="C46" s="207">
        <v>26147</v>
      </c>
      <c r="D46" s="207"/>
      <c r="E46" s="208">
        <v>26147</v>
      </c>
      <c r="F46" s="207"/>
      <c r="G46" s="137"/>
      <c r="H46" s="137"/>
      <c r="I46" s="137"/>
      <c r="J46" s="137"/>
      <c r="K46" s="201">
        <v>0</v>
      </c>
      <c r="L46" s="201"/>
      <c r="M46" s="201"/>
      <c r="N46" s="138"/>
    </row>
    <row r="47" spans="1:14" ht="47.25">
      <c r="A47" s="228" t="s">
        <v>819</v>
      </c>
      <c r="B47" s="229" t="s">
        <v>173</v>
      </c>
      <c r="C47" s="230">
        <v>25742</v>
      </c>
      <c r="D47" s="230"/>
      <c r="E47" s="231">
        <v>25742</v>
      </c>
      <c r="F47" s="230"/>
      <c r="G47" s="213"/>
      <c r="H47" s="213"/>
      <c r="I47" s="213"/>
      <c r="J47" s="213"/>
      <c r="K47" s="232">
        <v>0</v>
      </c>
      <c r="L47" s="232"/>
      <c r="M47" s="232"/>
      <c r="N47" s="233"/>
    </row>
    <row r="48" spans="1:14" ht="15.75">
      <c r="A48" s="165"/>
      <c r="B48" s="234" t="s">
        <v>174</v>
      </c>
      <c r="C48" s="219">
        <v>3384</v>
      </c>
      <c r="D48" s="219"/>
      <c r="E48" s="225">
        <v>3384</v>
      </c>
      <c r="F48" s="219"/>
      <c r="G48" s="54"/>
      <c r="H48" s="54"/>
      <c r="I48" s="54"/>
      <c r="J48" s="54"/>
      <c r="K48" s="202">
        <v>0</v>
      </c>
      <c r="L48" s="202"/>
      <c r="M48" s="202"/>
      <c r="N48" s="148"/>
    </row>
    <row r="49" spans="1:14" ht="15.75">
      <c r="A49" s="165"/>
      <c r="B49" s="234" t="s">
        <v>175</v>
      </c>
      <c r="C49" s="219">
        <v>1095</v>
      </c>
      <c r="D49" s="219"/>
      <c r="E49" s="225">
        <v>1095</v>
      </c>
      <c r="F49" s="219"/>
      <c r="G49" s="54"/>
      <c r="H49" s="54"/>
      <c r="I49" s="54"/>
      <c r="J49" s="54"/>
      <c r="K49" s="202">
        <v>0</v>
      </c>
      <c r="L49" s="202"/>
      <c r="M49" s="202"/>
      <c r="N49" s="148"/>
    </row>
    <row r="50" spans="1:14" ht="15.75">
      <c r="A50" s="165"/>
      <c r="B50" s="234" t="s">
        <v>176</v>
      </c>
      <c r="C50" s="219">
        <v>1230</v>
      </c>
      <c r="D50" s="219"/>
      <c r="E50" s="225">
        <v>1230</v>
      </c>
      <c r="F50" s="219"/>
      <c r="G50" s="54"/>
      <c r="H50" s="54"/>
      <c r="I50" s="54"/>
      <c r="J50" s="54"/>
      <c r="K50" s="202">
        <v>0</v>
      </c>
      <c r="L50" s="202"/>
      <c r="M50" s="202"/>
      <c r="N50" s="148"/>
    </row>
    <row r="51" spans="1:14" ht="15.75">
      <c r="A51" s="165"/>
      <c r="B51" s="234" t="s">
        <v>177</v>
      </c>
      <c r="C51" s="219">
        <v>623</v>
      </c>
      <c r="D51" s="219"/>
      <c r="E51" s="225">
        <v>623</v>
      </c>
      <c r="F51" s="219"/>
      <c r="G51" s="54"/>
      <c r="H51" s="54"/>
      <c r="I51" s="54"/>
      <c r="J51" s="54"/>
      <c r="K51" s="202">
        <v>0</v>
      </c>
      <c r="L51" s="202"/>
      <c r="M51" s="202"/>
      <c r="N51" s="148"/>
    </row>
    <row r="52" spans="1:14" ht="15.75">
      <c r="A52" s="165"/>
      <c r="B52" s="234" t="s">
        <v>178</v>
      </c>
      <c r="C52" s="219">
        <v>1463</v>
      </c>
      <c r="D52" s="219"/>
      <c r="E52" s="225">
        <v>1463</v>
      </c>
      <c r="F52" s="219"/>
      <c r="G52" s="54"/>
      <c r="H52" s="54"/>
      <c r="I52" s="54"/>
      <c r="J52" s="54"/>
      <c r="K52" s="202">
        <v>0</v>
      </c>
      <c r="L52" s="202"/>
      <c r="M52" s="202"/>
      <c r="N52" s="148"/>
    </row>
    <row r="53" spans="1:14" ht="15.75">
      <c r="A53" s="165"/>
      <c r="B53" s="234" t="s">
        <v>179</v>
      </c>
      <c r="C53" s="219">
        <v>852</v>
      </c>
      <c r="D53" s="219"/>
      <c r="E53" s="225">
        <v>852</v>
      </c>
      <c r="F53" s="219"/>
      <c r="G53" s="54"/>
      <c r="H53" s="54"/>
      <c r="I53" s="54"/>
      <c r="J53" s="54"/>
      <c r="K53" s="202">
        <v>0</v>
      </c>
      <c r="L53" s="202"/>
      <c r="M53" s="202"/>
      <c r="N53" s="148"/>
    </row>
    <row r="54" spans="1:14" ht="15.75">
      <c r="A54" s="165"/>
      <c r="B54" s="234" t="s">
        <v>181</v>
      </c>
      <c r="C54" s="219">
        <v>991</v>
      </c>
      <c r="D54" s="219"/>
      <c r="E54" s="225">
        <v>991</v>
      </c>
      <c r="F54" s="219"/>
      <c r="G54" s="54"/>
      <c r="H54" s="54"/>
      <c r="I54" s="54"/>
      <c r="J54" s="54"/>
      <c r="K54" s="202">
        <v>0</v>
      </c>
      <c r="L54" s="202"/>
      <c r="M54" s="202"/>
      <c r="N54" s="148"/>
    </row>
    <row r="55" spans="1:14" ht="15.75">
      <c r="A55" s="165"/>
      <c r="B55" s="234" t="s">
        <v>182</v>
      </c>
      <c r="C55" s="219">
        <v>2532</v>
      </c>
      <c r="D55" s="219"/>
      <c r="E55" s="225">
        <v>2532</v>
      </c>
      <c r="F55" s="219"/>
      <c r="G55" s="54"/>
      <c r="H55" s="54"/>
      <c r="I55" s="54"/>
      <c r="J55" s="54"/>
      <c r="K55" s="202">
        <v>0</v>
      </c>
      <c r="L55" s="202"/>
      <c r="M55" s="202"/>
      <c r="N55" s="148"/>
    </row>
    <row r="56" spans="1:14" ht="15.75">
      <c r="A56" s="165"/>
      <c r="B56" s="234" t="s">
        <v>183</v>
      </c>
      <c r="C56" s="219">
        <v>1821</v>
      </c>
      <c r="D56" s="219"/>
      <c r="E56" s="225">
        <v>1821</v>
      </c>
      <c r="F56" s="219"/>
      <c r="G56" s="54"/>
      <c r="H56" s="54"/>
      <c r="I56" s="54"/>
      <c r="J56" s="54"/>
      <c r="K56" s="202">
        <v>0</v>
      </c>
      <c r="L56" s="202"/>
      <c r="M56" s="202"/>
      <c r="N56" s="148"/>
    </row>
    <row r="57" spans="1:14" ht="31.5">
      <c r="A57" s="165"/>
      <c r="B57" s="234" t="s">
        <v>184</v>
      </c>
      <c r="C57" s="219">
        <v>1032</v>
      </c>
      <c r="D57" s="219"/>
      <c r="E57" s="225">
        <v>662</v>
      </c>
      <c r="F57" s="219">
        <v>370</v>
      </c>
      <c r="G57" s="54"/>
      <c r="H57" s="54"/>
      <c r="I57" s="54"/>
      <c r="J57" s="54"/>
      <c r="K57" s="202">
        <v>0</v>
      </c>
      <c r="L57" s="202"/>
      <c r="M57" s="202"/>
      <c r="N57" s="148"/>
    </row>
    <row r="58" spans="1:14" ht="15.75">
      <c r="A58" s="165"/>
      <c r="B58" s="234" t="s">
        <v>185</v>
      </c>
      <c r="C58" s="219">
        <v>923</v>
      </c>
      <c r="D58" s="219"/>
      <c r="E58" s="225">
        <v>923</v>
      </c>
      <c r="F58" s="219"/>
      <c r="G58" s="54"/>
      <c r="H58" s="54"/>
      <c r="I58" s="54"/>
      <c r="J58" s="54"/>
      <c r="K58" s="202">
        <v>0</v>
      </c>
      <c r="L58" s="202"/>
      <c r="M58" s="202"/>
      <c r="N58" s="148"/>
    </row>
    <row r="59" spans="1:14" ht="31.5">
      <c r="A59" s="165"/>
      <c r="B59" s="234" t="s">
        <v>186</v>
      </c>
      <c r="C59" s="219">
        <v>1932</v>
      </c>
      <c r="D59" s="219"/>
      <c r="E59" s="225">
        <v>1932</v>
      </c>
      <c r="F59" s="219"/>
      <c r="G59" s="54"/>
      <c r="H59" s="54"/>
      <c r="I59" s="54"/>
      <c r="J59" s="54"/>
      <c r="K59" s="202">
        <v>0</v>
      </c>
      <c r="L59" s="202"/>
      <c r="M59" s="202"/>
      <c r="N59" s="148"/>
    </row>
    <row r="60" spans="1:14" ht="15.75">
      <c r="A60" s="165"/>
      <c r="B60" s="234" t="s">
        <v>187</v>
      </c>
      <c r="C60" s="219">
        <v>3790</v>
      </c>
      <c r="D60" s="219"/>
      <c r="E60" s="225">
        <v>796</v>
      </c>
      <c r="F60" s="219">
        <v>2994</v>
      </c>
      <c r="G60" s="213"/>
      <c r="H60" s="213"/>
      <c r="I60" s="213"/>
      <c r="J60" s="213"/>
      <c r="K60" s="232">
        <v>0</v>
      </c>
      <c r="L60" s="232"/>
      <c r="M60" s="232"/>
      <c r="N60" s="233"/>
    </row>
    <row r="61" spans="1:14" ht="15.75">
      <c r="A61" s="165"/>
      <c r="B61" s="234" t="s">
        <v>180</v>
      </c>
      <c r="C61" s="219">
        <v>906</v>
      </c>
      <c r="D61" s="219"/>
      <c r="E61" s="225">
        <v>906</v>
      </c>
      <c r="F61" s="219"/>
      <c r="G61" s="54"/>
      <c r="H61" s="54"/>
      <c r="I61" s="54"/>
      <c r="J61" s="54"/>
      <c r="K61" s="202">
        <v>0</v>
      </c>
      <c r="L61" s="202"/>
      <c r="M61" s="202"/>
      <c r="N61" s="148"/>
    </row>
    <row r="62" spans="1:14" ht="15.75">
      <c r="A62" s="165"/>
      <c r="B62" s="234" t="s">
        <v>820</v>
      </c>
      <c r="C62" s="219">
        <v>5202</v>
      </c>
      <c r="D62" s="219"/>
      <c r="E62" s="225">
        <v>890</v>
      </c>
      <c r="F62" s="219">
        <v>4312</v>
      </c>
      <c r="G62" s="54"/>
      <c r="H62" s="54"/>
      <c r="I62" s="54"/>
      <c r="J62" s="54"/>
      <c r="K62" s="202">
        <v>0</v>
      </c>
      <c r="L62" s="202"/>
      <c r="M62" s="202"/>
      <c r="N62" s="148"/>
    </row>
    <row r="63" spans="1:14" ht="15.75">
      <c r="A63" s="165"/>
      <c r="B63" s="234" t="s">
        <v>188</v>
      </c>
      <c r="C63" s="219">
        <v>5642</v>
      </c>
      <c r="D63" s="219"/>
      <c r="E63" s="225">
        <v>5642</v>
      </c>
      <c r="F63" s="219"/>
      <c r="G63" s="54"/>
      <c r="H63" s="54"/>
      <c r="I63" s="54"/>
      <c r="J63" s="54"/>
      <c r="K63" s="202">
        <v>0</v>
      </c>
      <c r="L63" s="202"/>
      <c r="M63" s="202"/>
      <c r="N63" s="148"/>
    </row>
    <row r="64" spans="1:14" ht="47.25">
      <c r="A64" s="228" t="s">
        <v>821</v>
      </c>
      <c r="B64" s="229" t="s">
        <v>189</v>
      </c>
      <c r="C64" s="230">
        <v>405</v>
      </c>
      <c r="D64" s="230"/>
      <c r="E64" s="231">
        <v>405</v>
      </c>
      <c r="F64" s="230"/>
      <c r="G64" s="213"/>
      <c r="H64" s="213"/>
      <c r="I64" s="213"/>
      <c r="J64" s="213"/>
      <c r="K64" s="232">
        <v>0</v>
      </c>
      <c r="L64" s="232"/>
      <c r="M64" s="232"/>
      <c r="N64" s="233"/>
    </row>
    <row r="65" spans="1:14" ht="15.75">
      <c r="A65" s="165"/>
      <c r="B65" s="234" t="s">
        <v>190</v>
      </c>
      <c r="C65" s="219">
        <v>105</v>
      </c>
      <c r="D65" s="219"/>
      <c r="E65" s="225">
        <v>105</v>
      </c>
      <c r="F65" s="219"/>
      <c r="G65" s="54"/>
      <c r="H65" s="54"/>
      <c r="I65" s="54"/>
      <c r="J65" s="54"/>
      <c r="K65" s="202">
        <v>0</v>
      </c>
      <c r="L65" s="202"/>
      <c r="M65" s="202"/>
      <c r="N65" s="148"/>
    </row>
    <row r="66" spans="1:14" ht="15.75">
      <c r="A66" s="165"/>
      <c r="B66" s="234" t="s">
        <v>209</v>
      </c>
      <c r="C66" s="219">
        <v>300</v>
      </c>
      <c r="D66" s="219"/>
      <c r="E66" s="225">
        <v>300</v>
      </c>
      <c r="F66" s="219"/>
      <c r="G66" s="54"/>
      <c r="H66" s="54"/>
      <c r="I66" s="54"/>
      <c r="J66" s="54"/>
      <c r="K66" s="202"/>
      <c r="L66" s="202"/>
      <c r="M66" s="202"/>
      <c r="N66" s="148"/>
    </row>
    <row r="67" spans="1:14" ht="15.75">
      <c r="A67" s="56">
        <v>37</v>
      </c>
      <c r="B67" s="234" t="s">
        <v>161</v>
      </c>
      <c r="C67" s="219">
        <v>405076</v>
      </c>
      <c r="D67" s="219"/>
      <c r="E67" s="225">
        <v>405076</v>
      </c>
      <c r="F67" s="219"/>
      <c r="G67" s="54"/>
      <c r="H67" s="54"/>
      <c r="I67" s="54"/>
      <c r="J67" s="54"/>
      <c r="K67" s="202"/>
      <c r="L67" s="202"/>
      <c r="M67" s="202"/>
      <c r="N67" s="148"/>
    </row>
    <row r="68" spans="1:14" ht="15.75">
      <c r="A68" s="56">
        <v>38</v>
      </c>
      <c r="B68" s="234" t="s">
        <v>163</v>
      </c>
      <c r="C68" s="219">
        <v>20850</v>
      </c>
      <c r="D68" s="219"/>
      <c r="E68" s="225">
        <v>20850</v>
      </c>
      <c r="F68" s="219"/>
      <c r="G68" s="54"/>
      <c r="H68" s="54"/>
      <c r="I68" s="54"/>
      <c r="J68" s="54"/>
      <c r="K68" s="202"/>
      <c r="L68" s="202"/>
      <c r="M68" s="202"/>
      <c r="N68" s="148"/>
    </row>
    <row r="69" spans="1:14" ht="15.75">
      <c r="A69" s="56">
        <v>39</v>
      </c>
      <c r="B69" s="234" t="s">
        <v>822</v>
      </c>
      <c r="C69" s="219">
        <v>56573</v>
      </c>
      <c r="D69" s="219"/>
      <c r="E69" s="225">
        <v>56573</v>
      </c>
      <c r="F69" s="219"/>
      <c r="G69" s="54"/>
      <c r="H69" s="54"/>
      <c r="I69" s="54"/>
      <c r="J69" s="54"/>
      <c r="K69" s="202"/>
      <c r="L69" s="202"/>
      <c r="M69" s="202"/>
      <c r="N69" s="148"/>
    </row>
    <row r="70" spans="1:14" ht="15.75">
      <c r="A70" s="56">
        <v>40</v>
      </c>
      <c r="B70" s="234" t="s">
        <v>823</v>
      </c>
      <c r="C70" s="219">
        <v>27780</v>
      </c>
      <c r="D70" s="219"/>
      <c r="E70" s="225">
        <v>27780</v>
      </c>
      <c r="F70" s="219"/>
      <c r="G70" s="54"/>
      <c r="H70" s="54"/>
      <c r="I70" s="54"/>
      <c r="J70" s="54"/>
      <c r="K70" s="202"/>
      <c r="L70" s="202"/>
      <c r="M70" s="202"/>
      <c r="N70" s="148"/>
    </row>
    <row r="71" spans="1:14" ht="15.75">
      <c r="A71" s="56">
        <v>41</v>
      </c>
      <c r="B71" s="234" t="s">
        <v>824</v>
      </c>
      <c r="C71" s="219">
        <v>600</v>
      </c>
      <c r="D71" s="219"/>
      <c r="E71" s="225">
        <v>600</v>
      </c>
      <c r="F71" s="219"/>
      <c r="G71" s="54"/>
      <c r="H71" s="54"/>
      <c r="I71" s="54"/>
      <c r="J71" s="54"/>
      <c r="K71" s="202"/>
      <c r="L71" s="202"/>
      <c r="M71" s="202"/>
      <c r="N71" s="148"/>
    </row>
    <row r="72" spans="1:14" ht="15.75">
      <c r="A72" s="56">
        <v>42</v>
      </c>
      <c r="B72" s="234" t="s">
        <v>591</v>
      </c>
      <c r="C72" s="219">
        <v>300</v>
      </c>
      <c r="D72" s="219"/>
      <c r="E72" s="225">
        <v>300</v>
      </c>
      <c r="F72" s="219"/>
      <c r="G72" s="54"/>
      <c r="H72" s="54"/>
      <c r="I72" s="54"/>
      <c r="J72" s="54"/>
      <c r="K72" s="202"/>
      <c r="L72" s="202"/>
      <c r="M72" s="202"/>
      <c r="N72" s="148"/>
    </row>
    <row r="73" spans="1:14" ht="15.75">
      <c r="A73" s="56">
        <v>43</v>
      </c>
      <c r="B73" s="234" t="s">
        <v>825</v>
      </c>
      <c r="C73" s="219">
        <v>250</v>
      </c>
      <c r="D73" s="219"/>
      <c r="E73" s="225">
        <v>250</v>
      </c>
      <c r="F73" s="219"/>
      <c r="G73" s="54"/>
      <c r="H73" s="54"/>
      <c r="I73" s="54"/>
      <c r="J73" s="54"/>
      <c r="K73" s="202"/>
      <c r="L73" s="202"/>
      <c r="M73" s="202"/>
      <c r="N73" s="148"/>
    </row>
    <row r="74" spans="1:14" ht="15.75">
      <c r="A74" s="56">
        <v>44</v>
      </c>
      <c r="B74" s="234" t="s">
        <v>200</v>
      </c>
      <c r="C74" s="219">
        <v>1500</v>
      </c>
      <c r="D74" s="219"/>
      <c r="E74" s="225">
        <v>1500</v>
      </c>
      <c r="F74" s="219"/>
      <c r="G74" s="54"/>
      <c r="H74" s="54"/>
      <c r="I74" s="54"/>
      <c r="J74" s="54"/>
      <c r="K74" s="202"/>
      <c r="L74" s="202"/>
      <c r="M74" s="202"/>
      <c r="N74" s="148"/>
    </row>
    <row r="75" spans="1:14" ht="15.75">
      <c r="A75" s="56">
        <v>45</v>
      </c>
      <c r="B75" s="234" t="s">
        <v>201</v>
      </c>
      <c r="C75" s="219">
        <v>900</v>
      </c>
      <c r="D75" s="219"/>
      <c r="E75" s="225">
        <v>900</v>
      </c>
      <c r="F75" s="219"/>
      <c r="G75" s="54"/>
      <c r="H75" s="54"/>
      <c r="I75" s="54"/>
      <c r="J75" s="54"/>
      <c r="K75" s="202"/>
      <c r="L75" s="202"/>
      <c r="M75" s="202"/>
      <c r="N75" s="148"/>
    </row>
    <row r="76" spans="1:14" ht="31.5">
      <c r="A76" s="56">
        <v>46</v>
      </c>
      <c r="B76" s="235" t="s">
        <v>826</v>
      </c>
      <c r="C76" s="219">
        <v>54619</v>
      </c>
      <c r="D76" s="219"/>
      <c r="E76" s="225">
        <v>54619</v>
      </c>
      <c r="F76" s="219"/>
      <c r="G76" s="54"/>
      <c r="H76" s="54"/>
      <c r="I76" s="54"/>
      <c r="J76" s="54"/>
      <c r="K76" s="202"/>
      <c r="L76" s="202"/>
      <c r="M76" s="202"/>
      <c r="N76" s="148"/>
    </row>
    <row r="77" spans="1:14" ht="15.75">
      <c r="A77" s="56">
        <v>47</v>
      </c>
      <c r="B77" s="235" t="s">
        <v>827</v>
      </c>
      <c r="C77" s="219">
        <v>300</v>
      </c>
      <c r="D77" s="219"/>
      <c r="E77" s="225">
        <v>300</v>
      </c>
      <c r="F77" s="219"/>
      <c r="G77" s="54"/>
      <c r="H77" s="54"/>
      <c r="I77" s="54"/>
      <c r="J77" s="54"/>
      <c r="K77" s="202"/>
      <c r="L77" s="202"/>
      <c r="M77" s="202"/>
      <c r="N77" s="148"/>
    </row>
    <row r="78" spans="1:14" ht="31.5">
      <c r="A78" s="56">
        <v>48</v>
      </c>
      <c r="B78" s="235" t="s">
        <v>828</v>
      </c>
      <c r="C78" s="219">
        <v>500</v>
      </c>
      <c r="D78" s="219"/>
      <c r="E78" s="225">
        <v>500</v>
      </c>
      <c r="F78" s="219"/>
      <c r="G78" s="54"/>
      <c r="H78" s="54"/>
      <c r="I78" s="54"/>
      <c r="J78" s="54"/>
      <c r="K78" s="202"/>
      <c r="L78" s="202"/>
      <c r="M78" s="202"/>
      <c r="N78" s="148"/>
    </row>
    <row r="79" spans="1:14" ht="15.75">
      <c r="A79" s="56">
        <v>49</v>
      </c>
      <c r="B79" s="235" t="s">
        <v>829</v>
      </c>
      <c r="C79" s="219">
        <v>200</v>
      </c>
      <c r="D79" s="219"/>
      <c r="E79" s="225">
        <v>200</v>
      </c>
      <c r="F79" s="219"/>
      <c r="G79" s="54"/>
      <c r="H79" s="54"/>
      <c r="I79" s="54"/>
      <c r="J79" s="54"/>
      <c r="K79" s="202"/>
      <c r="L79" s="202"/>
      <c r="M79" s="202"/>
      <c r="N79" s="148"/>
    </row>
    <row r="80" spans="1:14" ht="15.75">
      <c r="A80" s="136">
        <v>50</v>
      </c>
      <c r="B80" s="59" t="s">
        <v>387</v>
      </c>
      <c r="C80" s="207">
        <v>191000</v>
      </c>
      <c r="D80" s="207">
        <v>191000</v>
      </c>
      <c r="E80" s="208"/>
      <c r="F80" s="207"/>
      <c r="G80" s="137"/>
      <c r="H80" s="137"/>
      <c r="I80" s="137"/>
      <c r="J80" s="137"/>
      <c r="K80" s="201">
        <v>0</v>
      </c>
      <c r="L80" s="201"/>
      <c r="M80" s="201"/>
      <c r="N80" s="138"/>
    </row>
    <row r="81" spans="1:14" ht="15.75">
      <c r="A81" s="56"/>
      <c r="B81" s="235" t="s">
        <v>830</v>
      </c>
      <c r="C81" s="219">
        <v>50000</v>
      </c>
      <c r="D81" s="219">
        <v>50000</v>
      </c>
      <c r="E81" s="225"/>
      <c r="F81" s="219"/>
      <c r="G81" s="54"/>
      <c r="H81" s="54"/>
      <c r="I81" s="54"/>
      <c r="J81" s="54"/>
      <c r="K81" s="202">
        <v>0</v>
      </c>
      <c r="L81" s="202"/>
      <c r="M81" s="202"/>
      <c r="N81" s="148"/>
    </row>
    <row r="82" spans="1:14" ht="15.75">
      <c r="A82" s="56"/>
      <c r="B82" s="235" t="s">
        <v>831</v>
      </c>
      <c r="C82" s="219">
        <v>7000</v>
      </c>
      <c r="D82" s="219">
        <v>7000</v>
      </c>
      <c r="E82" s="225"/>
      <c r="F82" s="219"/>
      <c r="G82" s="54"/>
      <c r="H82" s="54"/>
      <c r="I82" s="54"/>
      <c r="J82" s="54"/>
      <c r="K82" s="202">
        <v>0</v>
      </c>
      <c r="L82" s="202"/>
      <c r="M82" s="202"/>
      <c r="N82" s="148"/>
    </row>
    <row r="83" spans="1:14" ht="15.75">
      <c r="A83" s="56"/>
      <c r="B83" s="235" t="s">
        <v>832</v>
      </c>
      <c r="C83" s="219">
        <v>7000</v>
      </c>
      <c r="D83" s="219">
        <v>7000</v>
      </c>
      <c r="E83" s="225"/>
      <c r="F83" s="219"/>
      <c r="G83" s="54"/>
      <c r="H83" s="54"/>
      <c r="I83" s="54"/>
      <c r="J83" s="54"/>
      <c r="K83" s="202"/>
      <c r="L83" s="202"/>
      <c r="M83" s="202"/>
      <c r="N83" s="148"/>
    </row>
    <row r="84" spans="1:14" ht="15.75">
      <c r="A84" s="60"/>
      <c r="B84" s="235" t="s">
        <v>833</v>
      </c>
      <c r="C84" s="219">
        <v>7000</v>
      </c>
      <c r="D84" s="219">
        <v>7000</v>
      </c>
      <c r="E84" s="225"/>
      <c r="F84" s="219"/>
      <c r="G84" s="54"/>
      <c r="H84" s="54"/>
      <c r="I84" s="54"/>
      <c r="J84" s="54"/>
      <c r="K84" s="202"/>
      <c r="L84" s="202"/>
      <c r="M84" s="202"/>
      <c r="N84" s="148"/>
    </row>
    <row r="85" spans="1:14" ht="31.5">
      <c r="A85" s="60"/>
      <c r="B85" s="235" t="s">
        <v>834</v>
      </c>
      <c r="C85" s="219">
        <v>10000</v>
      </c>
      <c r="D85" s="219">
        <v>10000</v>
      </c>
      <c r="E85" s="225"/>
      <c r="F85" s="219"/>
      <c r="G85" s="54"/>
      <c r="H85" s="54"/>
      <c r="I85" s="54"/>
      <c r="J85" s="54"/>
      <c r="K85" s="202"/>
      <c r="L85" s="202"/>
      <c r="M85" s="202"/>
      <c r="N85" s="148"/>
    </row>
    <row r="86" spans="1:14" ht="15.75">
      <c r="A86" s="56"/>
      <c r="B86" s="235" t="s">
        <v>835</v>
      </c>
      <c r="C86" s="219">
        <v>110000</v>
      </c>
      <c r="D86" s="219">
        <v>110000</v>
      </c>
      <c r="E86" s="225"/>
      <c r="F86" s="219"/>
      <c r="G86" s="54"/>
      <c r="H86" s="54"/>
      <c r="I86" s="54"/>
      <c r="J86" s="54"/>
      <c r="K86" s="202"/>
      <c r="L86" s="202"/>
      <c r="M86" s="202"/>
      <c r="N86" s="148"/>
    </row>
    <row r="87" spans="1:14" ht="78.75">
      <c r="A87" s="56">
        <v>51</v>
      </c>
      <c r="B87" s="236" t="s">
        <v>836</v>
      </c>
      <c r="C87" s="219">
        <v>606052</v>
      </c>
      <c r="D87" s="219"/>
      <c r="E87" s="225">
        <v>606052</v>
      </c>
      <c r="F87" s="219"/>
      <c r="G87" s="54"/>
      <c r="H87" s="54"/>
      <c r="I87" s="54"/>
      <c r="J87" s="54"/>
      <c r="K87" s="202"/>
      <c r="L87" s="202"/>
      <c r="M87" s="202"/>
      <c r="N87" s="148"/>
    </row>
    <row r="88" spans="1:14" ht="31.5">
      <c r="A88" s="56">
        <v>52</v>
      </c>
      <c r="B88" s="236" t="s">
        <v>837</v>
      </c>
      <c r="C88" s="219">
        <v>36330</v>
      </c>
      <c r="D88" s="219"/>
      <c r="E88" s="225"/>
      <c r="F88" s="219">
        <v>36330</v>
      </c>
      <c r="G88" s="54"/>
      <c r="H88" s="54"/>
      <c r="I88" s="54"/>
      <c r="J88" s="54"/>
      <c r="K88" s="202"/>
      <c r="L88" s="202"/>
      <c r="M88" s="202"/>
      <c r="N88" s="148"/>
    </row>
    <row r="89" spans="1:14" ht="15.75">
      <c r="A89" s="56">
        <v>53</v>
      </c>
      <c r="B89" s="237" t="s">
        <v>76</v>
      </c>
      <c r="C89" s="219">
        <v>2950685</v>
      </c>
      <c r="D89" s="219">
        <v>2950685</v>
      </c>
      <c r="E89" s="225"/>
      <c r="F89" s="219"/>
      <c r="G89" s="54"/>
      <c r="H89" s="54"/>
      <c r="I89" s="54"/>
      <c r="J89" s="54"/>
      <c r="K89" s="202"/>
      <c r="L89" s="202"/>
      <c r="M89" s="202"/>
      <c r="N89" s="148"/>
    </row>
    <row r="90" spans="1:14" ht="47.25">
      <c r="A90" s="137" t="s">
        <v>4</v>
      </c>
      <c r="B90" s="221" t="s">
        <v>377</v>
      </c>
      <c r="C90" s="207">
        <v>86300</v>
      </c>
      <c r="D90" s="207"/>
      <c r="E90" s="208"/>
      <c r="F90" s="207"/>
      <c r="G90" s="207">
        <v>86300</v>
      </c>
      <c r="H90" s="207"/>
      <c r="I90" s="207"/>
      <c r="J90" s="207"/>
      <c r="K90" s="201"/>
      <c r="L90" s="201"/>
      <c r="M90" s="201"/>
      <c r="N90" s="201"/>
    </row>
    <row r="91" spans="1:14" s="20" customFormat="1" ht="31.5">
      <c r="A91" s="137" t="s">
        <v>10</v>
      </c>
      <c r="B91" s="221" t="s">
        <v>270</v>
      </c>
      <c r="C91" s="207">
        <v>1450</v>
      </c>
      <c r="D91" s="207"/>
      <c r="E91" s="208"/>
      <c r="F91" s="207"/>
      <c r="G91" s="207"/>
      <c r="H91" s="207">
        <v>1450</v>
      </c>
      <c r="I91" s="207"/>
      <c r="J91" s="207"/>
      <c r="K91" s="201"/>
      <c r="L91" s="201"/>
      <c r="M91" s="201"/>
      <c r="N91" s="201"/>
    </row>
    <row r="92" spans="1:14" s="20" customFormat="1" ht="31.5">
      <c r="A92" s="137" t="s">
        <v>11</v>
      </c>
      <c r="B92" s="221" t="s">
        <v>171</v>
      </c>
      <c r="C92" s="207">
        <v>209387</v>
      </c>
      <c r="D92" s="207"/>
      <c r="E92" s="208"/>
      <c r="F92" s="207"/>
      <c r="G92" s="207"/>
      <c r="H92" s="207"/>
      <c r="I92" s="207">
        <v>209387</v>
      </c>
      <c r="J92" s="207"/>
      <c r="K92" s="201"/>
      <c r="L92" s="201"/>
      <c r="M92" s="201"/>
      <c r="N92" s="201"/>
    </row>
    <row r="93" spans="1:14" s="20" customFormat="1" ht="31.5">
      <c r="A93" s="137" t="s">
        <v>30</v>
      </c>
      <c r="B93" s="221" t="s">
        <v>378</v>
      </c>
      <c r="C93" s="207">
        <v>8447966.6735467818</v>
      </c>
      <c r="D93" s="207"/>
      <c r="E93" s="208"/>
      <c r="F93" s="207"/>
      <c r="G93" s="207"/>
      <c r="H93" s="207"/>
      <c r="I93" s="207"/>
      <c r="J93" s="207">
        <v>8447966.6735467818</v>
      </c>
      <c r="K93" s="201"/>
      <c r="L93" s="201"/>
      <c r="M93" s="201"/>
      <c r="N93" s="201"/>
    </row>
    <row r="94" spans="1:14" s="20" customFormat="1" ht="31.5" customHeight="1">
      <c r="A94" s="137" t="s">
        <v>31</v>
      </c>
      <c r="B94" s="221" t="s">
        <v>269</v>
      </c>
      <c r="C94" s="207">
        <v>4197026</v>
      </c>
      <c r="D94" s="207">
        <v>885677</v>
      </c>
      <c r="E94" s="208">
        <v>3141390</v>
      </c>
      <c r="F94" s="207">
        <v>5159</v>
      </c>
      <c r="G94" s="207"/>
      <c r="H94" s="207"/>
      <c r="I94" s="207"/>
      <c r="J94" s="207"/>
      <c r="K94" s="207">
        <v>164800</v>
      </c>
      <c r="L94" s="207">
        <v>164800</v>
      </c>
      <c r="M94" s="201"/>
      <c r="N94" s="201"/>
    </row>
    <row r="95" spans="1:14" s="20" customFormat="1" ht="31.5">
      <c r="A95" s="137" t="s">
        <v>32</v>
      </c>
      <c r="B95" s="221" t="s">
        <v>172</v>
      </c>
      <c r="C95" s="201">
        <v>0</v>
      </c>
      <c r="D95" s="201"/>
      <c r="E95" s="209"/>
      <c r="F95" s="201"/>
      <c r="G95" s="201"/>
      <c r="H95" s="201"/>
      <c r="I95" s="201"/>
      <c r="J95" s="201"/>
      <c r="K95" s="201"/>
      <c r="L95" s="201"/>
      <c r="M95" s="201"/>
      <c r="N95" s="201"/>
    </row>
    <row r="96" spans="1:14" s="20" customFormat="1" ht="15.75">
      <c r="A96" s="62"/>
      <c r="B96" s="62"/>
      <c r="C96" s="61"/>
      <c r="D96" s="61"/>
      <c r="E96" s="61"/>
      <c r="F96" s="61"/>
      <c r="G96" s="61"/>
      <c r="H96" s="61"/>
      <c r="I96" s="61"/>
      <c r="J96" s="61"/>
      <c r="K96" s="61"/>
      <c r="L96" s="61"/>
      <c r="M96" s="61"/>
    </row>
  </sheetData>
  <mergeCells count="14">
    <mergeCell ref="N6:N7"/>
    <mergeCell ref="A3:M3"/>
    <mergeCell ref="A4:M4"/>
    <mergeCell ref="A6:A7"/>
    <mergeCell ref="B6:B7"/>
    <mergeCell ref="C6:C7"/>
    <mergeCell ref="D6:D7"/>
    <mergeCell ref="E6:E7"/>
    <mergeCell ref="F6:F7"/>
    <mergeCell ref="G6:G7"/>
    <mergeCell ref="H6:H7"/>
    <mergeCell ref="I6:I7"/>
    <mergeCell ref="J6:J7"/>
    <mergeCell ref="K6:M6"/>
  </mergeCells>
  <pageMargins left="0.31496062992126" right="0" top="0.74803149606299202" bottom="0.55118110236220497" header="0.31496062992126" footer="0.31496062992126"/>
  <pageSetup paperSize="9" scale="75"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39"/>
  <sheetViews>
    <sheetView workbookViewId="0">
      <pane xSplit="3" ySplit="9" topLeftCell="K34" activePane="bottomRight" state="frozen"/>
      <selection pane="topRight" activeCell="D1" sqref="D1"/>
      <selection pane="bottomLeft" activeCell="A10" sqref="A10"/>
      <selection pane="bottomRight" activeCell="O9" sqref="O9"/>
    </sheetView>
  </sheetViews>
  <sheetFormatPr defaultRowHeight="12.75"/>
  <cols>
    <col min="1" max="1" width="4.42578125" customWidth="1"/>
    <col min="2" max="2" width="20.7109375" style="257" customWidth="1"/>
    <col min="3" max="3" width="9.85546875" style="437" customWidth="1"/>
    <col min="4" max="4" width="7" style="254" customWidth="1"/>
    <col min="5" max="5" width="6.85546875" style="254" customWidth="1"/>
    <col min="6" max="6" width="6.7109375" style="254" customWidth="1"/>
    <col min="7" max="10" width="6.85546875" style="254" customWidth="1"/>
    <col min="11" max="11" width="8.7109375" style="254" customWidth="1"/>
    <col min="12" max="12" width="6.5703125" style="254" customWidth="1"/>
    <col min="13" max="13" width="8" style="258" customWidth="1"/>
    <col min="14" max="14" width="8.5703125" style="258" customWidth="1"/>
    <col min="15" max="15" width="7.28515625" style="258" customWidth="1"/>
    <col min="16" max="16" width="7.140625" style="258" customWidth="1"/>
    <col min="17" max="17" width="8.28515625" style="258" customWidth="1"/>
    <col min="18" max="18" width="7.28515625" style="254" customWidth="1"/>
    <col min="19" max="19" width="6.42578125" style="254" customWidth="1"/>
    <col min="20" max="22" width="7" style="254" customWidth="1"/>
    <col min="23" max="23" width="9.140625" style="254"/>
    <col min="24" max="25" width="7.140625" style="254" customWidth="1"/>
    <col min="26" max="26" width="7.85546875" style="254" customWidth="1"/>
    <col min="27" max="27" width="8.42578125" style="254" customWidth="1"/>
  </cols>
  <sheetData>
    <row r="1" spans="1:243" ht="15.75">
      <c r="A1" s="477" t="s">
        <v>302</v>
      </c>
      <c r="B1" s="477"/>
      <c r="C1" s="477"/>
      <c r="D1" s="477"/>
      <c r="E1" s="438"/>
      <c r="F1" s="438"/>
      <c r="G1" s="438"/>
      <c r="H1" s="438"/>
      <c r="I1" s="439"/>
      <c r="J1" s="439"/>
      <c r="K1" s="439"/>
      <c r="L1" s="439"/>
      <c r="M1" s="440"/>
      <c r="N1" s="440"/>
      <c r="O1" s="440"/>
      <c r="P1" s="440"/>
      <c r="Q1" s="440"/>
      <c r="R1" s="440"/>
      <c r="S1" s="440"/>
      <c r="T1" s="440"/>
      <c r="U1" s="440"/>
      <c r="V1" s="440"/>
      <c r="W1" s="440"/>
      <c r="X1" s="441" t="s">
        <v>595</v>
      </c>
      <c r="Y1" s="441"/>
      <c r="Z1" s="441"/>
      <c r="AA1" s="441"/>
      <c r="AB1" s="442"/>
    </row>
    <row r="2" spans="1:243" ht="15.75">
      <c r="A2" s="443" t="s">
        <v>1214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2"/>
    </row>
    <row r="3" spans="1:243" ht="15.75">
      <c r="A3" s="444" t="s">
        <v>210</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2"/>
    </row>
    <row r="4" spans="1:243" ht="15.75">
      <c r="A4" s="442"/>
      <c r="B4" s="445">
        <f>E9-80600</f>
        <v>0</v>
      </c>
      <c r="C4" s="446"/>
      <c r="D4" s="440"/>
      <c r="E4" s="440"/>
      <c r="F4" s="440"/>
      <c r="G4" s="440"/>
      <c r="H4" s="440"/>
      <c r="I4" s="440"/>
      <c r="J4" s="440"/>
      <c r="K4" s="440"/>
      <c r="L4" s="440"/>
      <c r="M4" s="440"/>
      <c r="N4" s="440"/>
      <c r="O4" s="440"/>
      <c r="P4" s="440"/>
      <c r="Q4" s="440"/>
      <c r="R4" s="440"/>
      <c r="S4" s="440"/>
      <c r="T4" s="440"/>
      <c r="U4" s="440"/>
      <c r="V4" s="440"/>
      <c r="W4" s="447" t="s">
        <v>303</v>
      </c>
      <c r="X4" s="447"/>
      <c r="Y4" s="447"/>
      <c r="Z4" s="447"/>
      <c r="AA4" s="447"/>
      <c r="AB4" s="442"/>
    </row>
    <row r="5" spans="1:243" s="67" customFormat="1" ht="12.75" customHeight="1">
      <c r="A5" s="448"/>
      <c r="B5" s="449" t="s">
        <v>596</v>
      </c>
      <c r="C5" s="450" t="s">
        <v>597</v>
      </c>
      <c r="D5" s="451" t="s">
        <v>598</v>
      </c>
      <c r="E5" s="451"/>
      <c r="F5" s="451"/>
      <c r="G5" s="451"/>
      <c r="H5" s="451"/>
      <c r="I5" s="451"/>
      <c r="J5" s="451"/>
      <c r="K5" s="451"/>
      <c r="L5" s="451"/>
      <c r="M5" s="451"/>
      <c r="N5" s="451"/>
      <c r="O5" s="451"/>
      <c r="P5" s="451"/>
      <c r="Q5" s="451"/>
      <c r="R5" s="451"/>
      <c r="S5" s="451"/>
      <c r="T5" s="451"/>
      <c r="U5" s="451"/>
      <c r="V5" s="451"/>
      <c r="W5" s="451"/>
      <c r="X5" s="451"/>
      <c r="Y5" s="451"/>
      <c r="Z5" s="451"/>
      <c r="AA5" s="451"/>
      <c r="AB5" s="451"/>
    </row>
    <row r="6" spans="1:243" s="67" customFormat="1" ht="12.75" customHeight="1">
      <c r="A6" s="448"/>
      <c r="B6" s="449"/>
      <c r="C6" s="450"/>
      <c r="D6" s="451" t="s">
        <v>599</v>
      </c>
      <c r="E6" s="451" t="s">
        <v>600</v>
      </c>
      <c r="F6" s="451" t="s">
        <v>601</v>
      </c>
      <c r="G6" s="451" t="s">
        <v>602</v>
      </c>
      <c r="H6" s="451" t="s">
        <v>603</v>
      </c>
      <c r="I6" s="451" t="s">
        <v>82</v>
      </c>
      <c r="J6" s="451" t="s">
        <v>1217</v>
      </c>
      <c r="K6" s="451" t="s">
        <v>604</v>
      </c>
      <c r="L6" s="451" t="s">
        <v>605</v>
      </c>
      <c r="M6" s="451"/>
      <c r="N6" s="451"/>
      <c r="O6" s="451"/>
      <c r="P6" s="451"/>
      <c r="Q6" s="451"/>
      <c r="R6" s="451"/>
      <c r="S6" s="451"/>
      <c r="T6" s="451"/>
      <c r="U6" s="451"/>
      <c r="V6" s="451"/>
      <c r="W6" s="451" t="s">
        <v>606</v>
      </c>
      <c r="X6" s="451" t="s">
        <v>36</v>
      </c>
      <c r="Y6" s="451"/>
      <c r="Z6" s="451"/>
      <c r="AA6" s="451" t="s">
        <v>607</v>
      </c>
      <c r="AB6" s="451" t="s">
        <v>1222</v>
      </c>
    </row>
    <row r="7" spans="1:243" s="67" customFormat="1" ht="89.25">
      <c r="A7" s="448"/>
      <c r="B7" s="449"/>
      <c r="C7" s="450"/>
      <c r="D7" s="451"/>
      <c r="E7" s="451"/>
      <c r="F7" s="451"/>
      <c r="G7" s="451"/>
      <c r="H7" s="451"/>
      <c r="I7" s="451"/>
      <c r="J7" s="451"/>
      <c r="K7" s="451"/>
      <c r="L7" s="452" t="s">
        <v>608</v>
      </c>
      <c r="M7" s="452" t="s">
        <v>609</v>
      </c>
      <c r="N7" s="452" t="s">
        <v>610</v>
      </c>
      <c r="O7" s="452" t="s">
        <v>611</v>
      </c>
      <c r="P7" s="452" t="s">
        <v>612</v>
      </c>
      <c r="Q7" s="452" t="s">
        <v>613</v>
      </c>
      <c r="R7" s="452" t="s">
        <v>614</v>
      </c>
      <c r="S7" s="452" t="s">
        <v>1220</v>
      </c>
      <c r="T7" s="452" t="s">
        <v>615</v>
      </c>
      <c r="U7" s="452" t="s">
        <v>616</v>
      </c>
      <c r="V7" s="452" t="s">
        <v>617</v>
      </c>
      <c r="W7" s="451"/>
      <c r="X7" s="452" t="s">
        <v>618</v>
      </c>
      <c r="Y7" s="452" t="s">
        <v>619</v>
      </c>
      <c r="Z7" s="452" t="s">
        <v>620</v>
      </c>
      <c r="AA7" s="451"/>
      <c r="AB7" s="451"/>
    </row>
    <row r="8" spans="1:243" s="67" customFormat="1">
      <c r="A8" s="453" t="s">
        <v>1</v>
      </c>
      <c r="B8" s="452" t="s">
        <v>2</v>
      </c>
      <c r="C8" s="455">
        <v>1</v>
      </c>
      <c r="D8" s="452">
        <v>3</v>
      </c>
      <c r="E8" s="452">
        <v>5</v>
      </c>
      <c r="F8" s="452">
        <v>6</v>
      </c>
      <c r="G8" s="452">
        <v>7</v>
      </c>
      <c r="H8" s="452"/>
      <c r="I8" s="452">
        <v>8</v>
      </c>
      <c r="J8" s="452"/>
      <c r="K8" s="452">
        <v>9</v>
      </c>
      <c r="L8" s="452" t="s">
        <v>621</v>
      </c>
      <c r="M8" s="452" t="s">
        <v>622</v>
      </c>
      <c r="N8" s="452" t="s">
        <v>623</v>
      </c>
      <c r="O8" s="452" t="s">
        <v>624</v>
      </c>
      <c r="P8" s="452" t="s">
        <v>625</v>
      </c>
      <c r="Q8" s="452" t="s">
        <v>626</v>
      </c>
      <c r="R8" s="452" t="s">
        <v>627</v>
      </c>
      <c r="S8" s="452" t="s">
        <v>628</v>
      </c>
      <c r="T8" s="452" t="s">
        <v>629</v>
      </c>
      <c r="U8" s="452" t="s">
        <v>630</v>
      </c>
      <c r="V8" s="452" t="s">
        <v>631</v>
      </c>
      <c r="W8" s="452">
        <v>10</v>
      </c>
      <c r="X8" s="452" t="s">
        <v>632</v>
      </c>
      <c r="Y8" s="452" t="s">
        <v>633</v>
      </c>
      <c r="Z8" s="452" t="s">
        <v>634</v>
      </c>
      <c r="AA8" s="452">
        <v>11</v>
      </c>
      <c r="AB8" s="452">
        <v>12</v>
      </c>
    </row>
    <row r="9" spans="1:243" s="260" customFormat="1">
      <c r="A9" s="453"/>
      <c r="B9" s="454" t="s">
        <v>635</v>
      </c>
      <c r="C9" s="456">
        <f>1639111.458+191000-235832-400000</f>
        <v>1194279.4580000001</v>
      </c>
      <c r="D9" s="456">
        <f>SUM(D11:D83)</f>
        <v>74006</v>
      </c>
      <c r="E9" s="456">
        <f>SUM(E11:E83)</f>
        <v>80600</v>
      </c>
      <c r="F9" s="456">
        <f>SUM(F11:F83)</f>
        <v>9361</v>
      </c>
      <c r="G9" s="456">
        <f>SUM(G11:G83)</f>
        <v>13900</v>
      </c>
      <c r="H9" s="456">
        <f>SUM(H11:H83)</f>
        <v>12669</v>
      </c>
      <c r="I9" s="456">
        <f>SUM(I11:I83)</f>
        <v>78624</v>
      </c>
      <c r="J9" s="456">
        <f>SUM(J11:J83)</f>
        <v>2000</v>
      </c>
      <c r="K9" s="456">
        <f>L9+M9+N9+O9+P9+Q9+R9+S9+T9+U9+V9</f>
        <v>637904</v>
      </c>
      <c r="L9" s="456">
        <f>SUM(L11:L33)</f>
        <v>5000</v>
      </c>
      <c r="M9" s="456">
        <f>SUM(M11:M33)</f>
        <v>7776</v>
      </c>
      <c r="N9" s="456">
        <f>SUM(N11:N33)</f>
        <v>266390</v>
      </c>
      <c r="O9" s="456">
        <f>SUM(O11:O33)</f>
        <v>24100</v>
      </c>
      <c r="P9" s="456">
        <f>SUM(P11:P33)</f>
        <v>0</v>
      </c>
      <c r="Q9" s="456">
        <f>SUM(Q11:Q33)</f>
        <v>283869</v>
      </c>
      <c r="R9" s="456">
        <f>SUM(R11:R33)</f>
        <v>0</v>
      </c>
      <c r="S9" s="456">
        <f>SUM(S11:S33)</f>
        <v>30000</v>
      </c>
      <c r="T9" s="456">
        <f>SUM(T11:T33)</f>
        <v>10539</v>
      </c>
      <c r="U9" s="456">
        <f>SUM(U11:U33)</f>
        <v>5230</v>
      </c>
      <c r="V9" s="456">
        <f>SUM(V11:V33)</f>
        <v>5000</v>
      </c>
      <c r="W9" s="456">
        <f>X9+Y9+Z9</f>
        <v>16644</v>
      </c>
      <c r="X9" s="456">
        <f>SUM(X11:X83)</f>
        <v>14944</v>
      </c>
      <c r="Y9" s="456">
        <f>SUM(Y11:Y83)</f>
        <v>0</v>
      </c>
      <c r="Z9" s="456">
        <f>SUM(Z11:Z83)</f>
        <v>1700</v>
      </c>
      <c r="AA9" s="456">
        <f>SUM(AA11:AA83)</f>
        <v>17000</v>
      </c>
      <c r="AB9" s="452">
        <f>SUM(AB18:AB39)</f>
        <v>191000</v>
      </c>
    </row>
    <row r="10" spans="1:243" s="67" customFormat="1">
      <c r="A10" s="453"/>
      <c r="B10" s="454" t="s">
        <v>598</v>
      </c>
      <c r="C10" s="457"/>
      <c r="D10" s="456"/>
      <c r="E10" s="456"/>
      <c r="F10" s="456"/>
      <c r="G10" s="456"/>
      <c r="H10" s="456"/>
      <c r="I10" s="456"/>
      <c r="J10" s="456"/>
      <c r="K10" s="456"/>
      <c r="L10" s="456"/>
      <c r="M10" s="456"/>
      <c r="N10" s="456"/>
      <c r="O10" s="456"/>
      <c r="P10" s="456"/>
      <c r="Q10" s="456"/>
      <c r="R10" s="456"/>
      <c r="S10" s="456"/>
      <c r="T10" s="456"/>
      <c r="U10" s="456"/>
      <c r="V10" s="456"/>
      <c r="W10" s="456">
        <f>SUM(X10:Z10)</f>
        <v>0</v>
      </c>
      <c r="X10" s="456"/>
      <c r="Y10" s="456"/>
      <c r="Z10" s="456"/>
      <c r="AA10" s="456"/>
      <c r="AB10" s="452"/>
    </row>
    <row r="11" spans="1:243" s="256" customFormat="1" ht="25.5">
      <c r="A11" s="458">
        <v>1</v>
      </c>
      <c r="B11" s="459" t="s">
        <v>1213</v>
      </c>
      <c r="C11" s="457">
        <v>10368</v>
      </c>
      <c r="D11" s="457"/>
      <c r="E11" s="457"/>
      <c r="F11" s="457"/>
      <c r="G11" s="457"/>
      <c r="H11" s="457"/>
      <c r="I11" s="457"/>
      <c r="J11" s="456"/>
      <c r="K11" s="457">
        <f>SUM(L11:V11)</f>
        <v>0</v>
      </c>
      <c r="L11" s="457"/>
      <c r="M11" s="457"/>
      <c r="N11" s="457"/>
      <c r="O11" s="457"/>
      <c r="P11" s="457"/>
      <c r="Q11" s="457"/>
      <c r="R11" s="457"/>
      <c r="S11" s="457"/>
      <c r="T11" s="457"/>
      <c r="U11" s="457"/>
      <c r="V11" s="457"/>
      <c r="W11" s="456">
        <f t="shared" ref="W11:W33" si="0">SUM(X11:Z11)</f>
        <v>0</v>
      </c>
      <c r="X11" s="457"/>
      <c r="Y11" s="457"/>
      <c r="Z11" s="457"/>
      <c r="AA11" s="457"/>
      <c r="AB11" s="460"/>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row>
    <row r="12" spans="1:243" s="68" customFormat="1">
      <c r="A12" s="458">
        <v>2</v>
      </c>
      <c r="B12" s="459" t="s">
        <v>160</v>
      </c>
      <c r="C12" s="457">
        <v>13000</v>
      </c>
      <c r="D12" s="457"/>
      <c r="E12" s="457"/>
      <c r="F12" s="457"/>
      <c r="G12" s="457"/>
      <c r="H12" s="457"/>
      <c r="I12" s="457"/>
      <c r="J12" s="457"/>
      <c r="K12" s="457">
        <f t="shared" ref="K12:K33" si="1">SUM(L12:V12)</f>
        <v>0</v>
      </c>
      <c r="L12" s="457"/>
      <c r="M12" s="457"/>
      <c r="N12" s="457"/>
      <c r="O12" s="457"/>
      <c r="P12" s="457"/>
      <c r="Q12" s="457"/>
      <c r="R12" s="457"/>
      <c r="S12" s="457"/>
      <c r="T12" s="457"/>
      <c r="U12" s="457"/>
      <c r="V12" s="457"/>
      <c r="W12" s="456">
        <f t="shared" si="0"/>
        <v>0</v>
      </c>
      <c r="X12" s="457"/>
      <c r="Y12" s="457"/>
      <c r="Z12" s="457"/>
      <c r="AA12" s="457"/>
      <c r="AB12" s="461"/>
    </row>
    <row r="13" spans="1:243" s="68" customFormat="1">
      <c r="A13" s="458">
        <v>3</v>
      </c>
      <c r="B13" s="459" t="s">
        <v>163</v>
      </c>
      <c r="C13" s="457">
        <v>37203</v>
      </c>
      <c r="D13" s="457"/>
      <c r="E13" s="457"/>
      <c r="F13" s="457"/>
      <c r="G13" s="457"/>
      <c r="H13" s="457"/>
      <c r="I13" s="457"/>
      <c r="J13" s="457"/>
      <c r="K13" s="457"/>
      <c r="L13" s="457"/>
      <c r="M13" s="457"/>
      <c r="N13" s="457"/>
      <c r="O13" s="457"/>
      <c r="P13" s="457"/>
      <c r="Q13" s="457"/>
      <c r="R13" s="457"/>
      <c r="S13" s="457"/>
      <c r="T13" s="457"/>
      <c r="U13" s="457"/>
      <c r="V13" s="457"/>
      <c r="W13" s="456"/>
      <c r="X13" s="457"/>
      <c r="Y13" s="457"/>
      <c r="Z13" s="457"/>
      <c r="AA13" s="457"/>
      <c r="AB13" s="461"/>
    </row>
    <row r="14" spans="1:243" s="259" customFormat="1" ht="15">
      <c r="A14" s="458">
        <v>4</v>
      </c>
      <c r="B14" s="462" t="s">
        <v>304</v>
      </c>
      <c r="C14" s="457">
        <v>267542</v>
      </c>
      <c r="D14" s="457">
        <f>'[3]3.PA 2024 chi tiết'!$AD$167+'[3]3.PA 2024 chi tiết'!$AD$168+'[3]3.PA 2024 chi tiết'!$AD$169+'[3]3.PA 2024 chi tiết'!$AD$172+'[3]3.PA 2024 chi tiết'!$AD$173+'[3]3.PA 2024 chi tiết'!$AD$174+'[3]3.PA 2024 chi tiết'!$AD$179+'[3]3.PA 2024 chi tiết'!$AD$180+'[3]3.PA 2024 chi tiết'!$AD$183+'[3]3.PA 2024 chi tiết'!$AD$184+'[3]3.PA 2024 chi tiết'!$AD$185+'[3]3.PA 2024 chi tiết'!$AD$186</f>
        <v>74006</v>
      </c>
      <c r="E14" s="463">
        <f>'[3]3.PA 2024 chi tiết'!$AD$209+'[3]3.PA 2024 chi tiết'!$AD$210+'[3]3.PA 2024 chi tiết'!$AD$211+'[3]3.PA 2024 chi tiết'!$AD$213+'[3]3.PA 2024 chi tiết'!$AD$214+'[3]3.PA 2024 chi tiết'!$AD$222+'[3]3.PA 2024 chi tiết'!$AD$223+'[3]3.PA 2024 chi tiết'!$AD$224</f>
        <v>59600</v>
      </c>
      <c r="F14" s="463">
        <f>'[3]3.PA 2024 chi tiết'!$AD$243+'[3]3.PA 2024 chi tiết'!$AD$233</f>
        <v>6700</v>
      </c>
      <c r="G14" s="463"/>
      <c r="H14" s="463">
        <f>'[3]3.PA 2024 chi tiết'!$AD$253+'[3]3.PA 2024 chi tiết'!$AD$256+'[3]3.PA 2024 chi tiết'!$AD$258</f>
        <v>12669</v>
      </c>
      <c r="I14" s="463">
        <f>'[3]3.PA 2024 chi tiết'!$AD$262+'[3]3.PA 2024 chi tiết'!$AD$269+'[3]3.PA 2024 chi tiết'!$AD$272</f>
        <v>43624</v>
      </c>
      <c r="J14" s="463"/>
      <c r="K14" s="457">
        <f t="shared" si="1"/>
        <v>50039</v>
      </c>
      <c r="L14" s="463"/>
      <c r="M14" s="463"/>
      <c r="N14" s="463">
        <f>'[3]3.PA 2024 chi tiết'!$AD$341</f>
        <v>15000</v>
      </c>
      <c r="O14" s="463"/>
      <c r="P14" s="463"/>
      <c r="Q14" s="463">
        <f>'[3]3.PA 2024 chi tiết'!$AD$394+'[3]3.PA 2024 chi tiết'!$AD$393+'[3]3.PA 2024 chi tiết'!$AD$386</f>
        <v>9500</v>
      </c>
      <c r="R14" s="463"/>
      <c r="S14" s="463">
        <f>'[3]3.PA 2024 chi tiết'!$AD$452</f>
        <v>15000</v>
      </c>
      <c r="T14" s="463">
        <f>'[3]3.PA 2024 chi tiết'!$AD$459</f>
        <v>10539</v>
      </c>
      <c r="U14" s="463"/>
      <c r="V14" s="463"/>
      <c r="W14" s="456">
        <f t="shared" si="0"/>
        <v>3904</v>
      </c>
      <c r="X14" s="463">
        <f>'[3]3.PA 2024 chi tiết'!$AD$478+'[3]3.PA 2024 chi tiết'!$AD$480+'[3]3.PA 2024 chi tiết'!$AD$481</f>
        <v>3904</v>
      </c>
      <c r="Y14" s="463"/>
      <c r="Z14" s="463"/>
      <c r="AA14" s="436">
        <f>'[3]3.PA 2024 chi tiết'!$AD$511+'[3]3.PA 2024 chi tiết'!$AD$514+'[3]3.PA 2024 chi tiết'!$AD$515</f>
        <v>17000</v>
      </c>
      <c r="AB14" s="461"/>
    </row>
    <row r="15" spans="1:243" s="68" customFormat="1">
      <c r="A15" s="458">
        <v>5</v>
      </c>
      <c r="B15" s="464" t="s">
        <v>145</v>
      </c>
      <c r="C15" s="457">
        <v>19500</v>
      </c>
      <c r="D15" s="463"/>
      <c r="E15" s="463">
        <f>'[3]3.PA 2024 chi tiết'!$AD$191+'[3]3.PA 2024 chi tiết'!$AD$205+'[3]3.PA 2024 chi tiết'!$AD$215+'[3]3.PA 2024 chi tiết'!$AD$219+'[3]3.PA 2024 chi tiết'!$AD$220+'[3]3.PA 2024 chi tiết'!$AD$206</f>
        <v>19500</v>
      </c>
      <c r="F15" s="463"/>
      <c r="G15" s="463"/>
      <c r="H15" s="463"/>
      <c r="I15" s="463"/>
      <c r="J15" s="463"/>
      <c r="K15" s="457">
        <f t="shared" si="1"/>
        <v>0</v>
      </c>
      <c r="L15" s="463"/>
      <c r="M15" s="463"/>
      <c r="N15" s="463"/>
      <c r="O15" s="463"/>
      <c r="P15" s="463"/>
      <c r="Q15" s="463"/>
      <c r="R15" s="463"/>
      <c r="S15" s="463"/>
      <c r="T15" s="463"/>
      <c r="U15" s="463"/>
      <c r="V15" s="463"/>
      <c r="W15" s="456">
        <f t="shared" si="0"/>
        <v>0</v>
      </c>
      <c r="X15" s="463"/>
      <c r="Y15" s="463"/>
      <c r="Z15" s="463"/>
      <c r="AA15" s="463"/>
      <c r="AB15" s="461"/>
    </row>
    <row r="16" spans="1:243" s="68" customFormat="1">
      <c r="A16" s="458">
        <v>6</v>
      </c>
      <c r="B16" s="464" t="s">
        <v>1215</v>
      </c>
      <c r="C16" s="457">
        <v>1500</v>
      </c>
      <c r="D16" s="463"/>
      <c r="E16" s="463">
        <f>'[3]3.PA 2024 chi tiết'!$AD$216</f>
        <v>1500</v>
      </c>
      <c r="F16" s="463"/>
      <c r="G16" s="463"/>
      <c r="H16" s="463"/>
      <c r="I16" s="463"/>
      <c r="J16" s="463"/>
      <c r="K16" s="457"/>
      <c r="L16" s="463"/>
      <c r="M16" s="463"/>
      <c r="N16" s="463"/>
      <c r="O16" s="463"/>
      <c r="P16" s="463"/>
      <c r="Q16" s="463"/>
      <c r="R16" s="463"/>
      <c r="S16" s="463"/>
      <c r="T16" s="463"/>
      <c r="U16" s="463"/>
      <c r="V16" s="463"/>
      <c r="W16" s="456"/>
      <c r="X16" s="463"/>
      <c r="Y16" s="463"/>
      <c r="Z16" s="463"/>
      <c r="AA16" s="463"/>
      <c r="AB16" s="461"/>
    </row>
    <row r="17" spans="1:227" s="68" customFormat="1">
      <c r="A17" s="458">
        <v>7</v>
      </c>
      <c r="B17" s="464" t="s">
        <v>1216</v>
      </c>
      <c r="C17" s="457">
        <v>2661</v>
      </c>
      <c r="D17" s="463"/>
      <c r="E17" s="463"/>
      <c r="F17" s="463">
        <f>'[3]3.PA 2024 chi tiết'!$AD$235+'[3]3.PA 2024 chi tiết'!$AD$236+'[3]3.PA 2024 chi tiết'!$AD$237+'[3]3.PA 2024 chi tiết'!$AD$238</f>
        <v>2661</v>
      </c>
      <c r="G17" s="463"/>
      <c r="H17" s="463"/>
      <c r="I17" s="463"/>
      <c r="J17" s="463"/>
      <c r="K17" s="457"/>
      <c r="L17" s="463"/>
      <c r="M17" s="463"/>
      <c r="N17" s="463"/>
      <c r="O17" s="463"/>
      <c r="P17" s="463"/>
      <c r="Q17" s="463"/>
      <c r="R17" s="463"/>
      <c r="S17" s="463"/>
      <c r="T17" s="463"/>
      <c r="U17" s="463"/>
      <c r="V17" s="463"/>
      <c r="W17" s="456"/>
      <c r="X17" s="463"/>
      <c r="Y17" s="463"/>
      <c r="Z17" s="463"/>
      <c r="AA17" s="463"/>
      <c r="AB17" s="461"/>
    </row>
    <row r="18" spans="1:227" s="68" customFormat="1" ht="25.5">
      <c r="A18" s="458">
        <v>8</v>
      </c>
      <c r="B18" s="464" t="s">
        <v>1221</v>
      </c>
      <c r="C18" s="457">
        <v>13900</v>
      </c>
      <c r="D18" s="463"/>
      <c r="E18" s="463"/>
      <c r="F18" s="463"/>
      <c r="G18" s="463">
        <f>'[3]3.PA 2024 chi tiết'!$AD$246+'[3]3.PA 2024 chi tiết'!$AD$247</f>
        <v>13900</v>
      </c>
      <c r="H18" s="463"/>
      <c r="I18" s="463"/>
      <c r="J18" s="463"/>
      <c r="K18" s="457"/>
      <c r="L18" s="463"/>
      <c r="M18" s="463"/>
      <c r="N18" s="463"/>
      <c r="O18" s="463"/>
      <c r="P18" s="463"/>
      <c r="Q18" s="463"/>
      <c r="R18" s="463"/>
      <c r="S18" s="463"/>
      <c r="T18" s="463"/>
      <c r="U18" s="463"/>
      <c r="V18" s="463"/>
      <c r="W18" s="456"/>
      <c r="X18" s="463"/>
      <c r="Y18" s="463"/>
      <c r="Z18" s="463"/>
      <c r="AA18" s="463"/>
      <c r="AB18" s="461"/>
    </row>
    <row r="19" spans="1:227" s="68" customFormat="1" ht="25.5">
      <c r="A19" s="458">
        <v>9</v>
      </c>
      <c r="B19" s="464" t="s">
        <v>158</v>
      </c>
      <c r="C19" s="457">
        <v>1000</v>
      </c>
      <c r="D19" s="463"/>
      <c r="E19" s="463"/>
      <c r="F19" s="463"/>
      <c r="G19" s="463"/>
      <c r="H19" s="463"/>
      <c r="I19" s="463"/>
      <c r="J19" s="463"/>
      <c r="K19" s="457">
        <f t="shared" si="1"/>
        <v>1000</v>
      </c>
      <c r="L19" s="463"/>
      <c r="M19" s="463"/>
      <c r="N19" s="463"/>
      <c r="O19" s="463"/>
      <c r="P19" s="463"/>
      <c r="Q19" s="463"/>
      <c r="R19" s="463"/>
      <c r="S19" s="463"/>
      <c r="T19" s="463"/>
      <c r="U19" s="463">
        <f>'[3]3.PA 2024 chi tiết'!$AD$465</f>
        <v>1000</v>
      </c>
      <c r="V19" s="463"/>
      <c r="W19" s="456">
        <f t="shared" si="0"/>
        <v>0</v>
      </c>
      <c r="X19" s="463"/>
      <c r="Y19" s="463"/>
      <c r="Z19" s="463"/>
      <c r="AA19" s="463"/>
      <c r="AB19" s="461"/>
    </row>
    <row r="20" spans="1:227" s="68" customFormat="1">
      <c r="A20" s="458">
        <v>10</v>
      </c>
      <c r="B20" s="459" t="s">
        <v>636</v>
      </c>
      <c r="C20" s="457">
        <v>10000</v>
      </c>
      <c r="D20" s="457"/>
      <c r="E20" s="457"/>
      <c r="F20" s="457"/>
      <c r="G20" s="457"/>
      <c r="H20" s="457"/>
      <c r="I20" s="457"/>
      <c r="J20" s="457"/>
      <c r="K20" s="457">
        <f t="shared" si="1"/>
        <v>10000</v>
      </c>
      <c r="L20" s="457"/>
      <c r="M20" s="457"/>
      <c r="N20" s="457"/>
      <c r="O20" s="457"/>
      <c r="P20" s="457"/>
      <c r="Q20" s="457">
        <f>'[3]3.PA 2024 chi tiết'!$AD$371</f>
        <v>10000</v>
      </c>
      <c r="R20" s="457"/>
      <c r="S20" s="457"/>
      <c r="T20" s="457"/>
      <c r="U20" s="457"/>
      <c r="V20" s="457"/>
      <c r="W20" s="456">
        <f t="shared" si="0"/>
        <v>0</v>
      </c>
      <c r="X20" s="457"/>
      <c r="Y20" s="457"/>
      <c r="Z20" s="457"/>
      <c r="AA20" s="457"/>
      <c r="AB20" s="461"/>
    </row>
    <row r="21" spans="1:227" s="68" customFormat="1">
      <c r="A21" s="458">
        <v>11</v>
      </c>
      <c r="B21" s="465" t="s">
        <v>559</v>
      </c>
      <c r="C21" s="457">
        <v>5000</v>
      </c>
      <c r="D21" s="466"/>
      <c r="E21" s="466"/>
      <c r="F21" s="466"/>
      <c r="G21" s="466"/>
      <c r="H21" s="466"/>
      <c r="I21" s="466"/>
      <c r="J21" s="466"/>
      <c r="K21" s="457">
        <f t="shared" si="1"/>
        <v>5000</v>
      </c>
      <c r="L21" s="466"/>
      <c r="M21" s="466"/>
      <c r="N21" s="466"/>
      <c r="O21" s="466"/>
      <c r="P21" s="466"/>
      <c r="Q21" s="466"/>
      <c r="R21" s="466"/>
      <c r="S21" s="466"/>
      <c r="T21" s="466"/>
      <c r="U21" s="466"/>
      <c r="V21" s="466">
        <f>'[3]3.PA 2024 chi tiết'!$AD$473</f>
        <v>5000</v>
      </c>
      <c r="W21" s="456">
        <f t="shared" si="0"/>
        <v>0</v>
      </c>
      <c r="X21" s="466"/>
      <c r="Y21" s="466"/>
      <c r="Z21" s="466"/>
      <c r="AA21" s="466"/>
      <c r="AB21" s="461"/>
    </row>
    <row r="22" spans="1:227" s="69" customFormat="1">
      <c r="A22" s="458">
        <v>12</v>
      </c>
      <c r="B22" s="459" t="s">
        <v>305</v>
      </c>
      <c r="C22" s="457">
        <v>6940</v>
      </c>
      <c r="D22" s="457"/>
      <c r="E22" s="457"/>
      <c r="F22" s="457"/>
      <c r="G22" s="457"/>
      <c r="H22" s="457"/>
      <c r="I22" s="457"/>
      <c r="J22" s="457">
        <f>'[3]3.PA 2024 chi tiết'!$AD$276</f>
        <v>2000</v>
      </c>
      <c r="K22" s="457">
        <f t="shared" si="1"/>
        <v>3600</v>
      </c>
      <c r="L22" s="457"/>
      <c r="M22" s="457"/>
      <c r="N22" s="457">
        <f>'[3]3.PA 2024 chi tiết'!$AD$336</f>
        <v>3600</v>
      </c>
      <c r="O22" s="457"/>
      <c r="P22" s="457"/>
      <c r="Q22" s="457"/>
      <c r="R22" s="457"/>
      <c r="S22" s="457"/>
      <c r="T22" s="457"/>
      <c r="U22" s="457"/>
      <c r="V22" s="457"/>
      <c r="W22" s="456">
        <f t="shared" si="0"/>
        <v>1340</v>
      </c>
      <c r="X22" s="457">
        <f>'[3]3.PA 2024 chi tiết'!$AD$487+'[3]3.PA 2024 chi tiết'!$AD$482</f>
        <v>1340</v>
      </c>
      <c r="Y22" s="457"/>
      <c r="Z22" s="457"/>
      <c r="AA22" s="457"/>
      <c r="AB22" s="461"/>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row>
    <row r="23" spans="1:227" s="69" customFormat="1" ht="15">
      <c r="A23" s="458">
        <v>13</v>
      </c>
      <c r="B23" s="459" t="s">
        <v>637</v>
      </c>
      <c r="C23" s="457">
        <v>4000</v>
      </c>
      <c r="D23" s="457"/>
      <c r="E23" s="457"/>
      <c r="F23" s="457"/>
      <c r="G23" s="457"/>
      <c r="H23" s="457"/>
      <c r="I23" s="457"/>
      <c r="J23" s="457"/>
      <c r="K23" s="457">
        <f t="shared" si="1"/>
        <v>0</v>
      </c>
      <c r="L23" s="457"/>
      <c r="M23" s="457"/>
      <c r="N23" s="457"/>
      <c r="O23" s="457"/>
      <c r="P23" s="457"/>
      <c r="Q23" s="457"/>
      <c r="R23" s="457"/>
      <c r="S23" s="457"/>
      <c r="T23" s="457"/>
      <c r="U23" s="457"/>
      <c r="V23" s="457"/>
      <c r="W23" s="456">
        <f t="shared" si="0"/>
        <v>4000</v>
      </c>
      <c r="X23" s="436">
        <f>'[3]3.PA 2024 chi tiết'!$AD$490</f>
        <v>4000</v>
      </c>
      <c r="Y23" s="457"/>
      <c r="Z23" s="457"/>
      <c r="AA23" s="457"/>
      <c r="AB23" s="461"/>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row>
    <row r="24" spans="1:227" s="69" customFormat="1" ht="25.5">
      <c r="A24" s="458">
        <v>14</v>
      </c>
      <c r="B24" s="459" t="s">
        <v>486</v>
      </c>
      <c r="C24" s="457">
        <v>133690</v>
      </c>
      <c r="D24" s="457"/>
      <c r="E24" s="457"/>
      <c r="F24" s="457"/>
      <c r="G24" s="457"/>
      <c r="H24" s="457"/>
      <c r="I24" s="457"/>
      <c r="J24" s="457"/>
      <c r="K24" s="457">
        <f t="shared" si="1"/>
        <v>133690</v>
      </c>
      <c r="L24" s="457">
        <f>'[3]3.PA 2024 chi tiết'!$AD$282</f>
        <v>5000</v>
      </c>
      <c r="M24" s="457"/>
      <c r="N24" s="457">
        <f>'[3]3.PA 2024 chi tiết'!$AD$319+'[3]3.PA 2024 chi tiết'!$AD$324+'[3]3.PA 2024 chi tiết'!$AD$325+'[3]3.PA 2024 chi tiết'!$AD$329+'[3]3.PA 2024 chi tiết'!$AD$331+'[3]3.PA 2024 chi tiết'!$AD$340</f>
        <v>104590</v>
      </c>
      <c r="O24" s="457">
        <f>'[3]3.PA 2024 chi tiết'!$AD$348+'[3]3.PA 2024 chi tiết'!$AD$354</f>
        <v>24100</v>
      </c>
      <c r="P24" s="457"/>
      <c r="Q24" s="457"/>
      <c r="R24" s="457"/>
      <c r="S24" s="457"/>
      <c r="T24" s="457"/>
      <c r="U24" s="457"/>
      <c r="V24" s="457"/>
      <c r="W24" s="456">
        <f t="shared" si="0"/>
        <v>0</v>
      </c>
      <c r="X24" s="457"/>
      <c r="Y24" s="457"/>
      <c r="Z24" s="457"/>
      <c r="AA24" s="457"/>
      <c r="AB24" s="461"/>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row>
    <row r="25" spans="1:227" s="69" customFormat="1" ht="25.5">
      <c r="A25" s="458">
        <v>15</v>
      </c>
      <c r="B25" s="459" t="s">
        <v>495</v>
      </c>
      <c r="C25" s="457">
        <v>432569</v>
      </c>
      <c r="D25" s="457"/>
      <c r="E25" s="457"/>
      <c r="F25" s="457"/>
      <c r="G25" s="457"/>
      <c r="H25" s="457"/>
      <c r="I25" s="457">
        <f>'[3]3.PA 2024 chi tiết'!$AD$265</f>
        <v>35000</v>
      </c>
      <c r="J25" s="457"/>
      <c r="K25" s="457">
        <f t="shared" si="1"/>
        <v>397569</v>
      </c>
      <c r="L25" s="457"/>
      <c r="M25" s="457"/>
      <c r="N25" s="457">
        <f>'[3]3.PA 2024 chi tiết'!$AD$323+'[3]3.PA 2024 chi tiết'!$AD$342</f>
        <v>143200</v>
      </c>
      <c r="O25" s="457"/>
      <c r="P25" s="457"/>
      <c r="Q25" s="457">
        <v>254369</v>
      </c>
      <c r="R25" s="457"/>
      <c r="S25" s="457"/>
      <c r="T25" s="457"/>
      <c r="U25" s="457"/>
      <c r="V25" s="457"/>
      <c r="W25" s="456">
        <f t="shared" si="0"/>
        <v>0</v>
      </c>
      <c r="X25" s="457"/>
      <c r="Y25" s="457"/>
      <c r="Z25" s="457"/>
      <c r="AA25" s="457"/>
      <c r="AB25" s="461"/>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row>
    <row r="26" spans="1:227" s="69" customFormat="1">
      <c r="A26" s="458">
        <v>16</v>
      </c>
      <c r="B26" s="459" t="s">
        <v>1219</v>
      </c>
      <c r="C26" s="457">
        <v>25000</v>
      </c>
      <c r="D26" s="457"/>
      <c r="E26" s="457"/>
      <c r="F26" s="457"/>
      <c r="G26" s="457"/>
      <c r="H26" s="457"/>
      <c r="I26" s="457"/>
      <c r="J26" s="457"/>
      <c r="K26" s="457">
        <f t="shared" si="1"/>
        <v>25000</v>
      </c>
      <c r="L26" s="457"/>
      <c r="M26" s="457"/>
      <c r="N26" s="457"/>
      <c r="O26" s="457"/>
      <c r="P26" s="457"/>
      <c r="Q26" s="457">
        <f>'[3]3.PA 2024 chi tiết'!$AD$370</f>
        <v>10000</v>
      </c>
      <c r="R26" s="457"/>
      <c r="S26" s="457">
        <f>'[3]3.PA 2024 chi tiết'!$AD$443</f>
        <v>15000</v>
      </c>
      <c r="T26" s="457"/>
      <c r="U26" s="457"/>
      <c r="V26" s="457"/>
      <c r="W26" s="456">
        <f t="shared" si="0"/>
        <v>0</v>
      </c>
      <c r="X26" s="457"/>
      <c r="Y26" s="457"/>
      <c r="Z26" s="457"/>
      <c r="AA26" s="457"/>
      <c r="AB26" s="461"/>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row>
    <row r="27" spans="1:227" s="69" customFormat="1">
      <c r="A27" s="458">
        <v>17</v>
      </c>
      <c r="B27" s="459" t="s">
        <v>156</v>
      </c>
      <c r="C27" s="457">
        <v>1500</v>
      </c>
      <c r="D27" s="457"/>
      <c r="E27" s="457"/>
      <c r="F27" s="457"/>
      <c r="G27" s="457"/>
      <c r="H27" s="457"/>
      <c r="I27" s="457"/>
      <c r="J27" s="457"/>
      <c r="K27" s="457">
        <f t="shared" si="1"/>
        <v>0</v>
      </c>
      <c r="L27" s="457"/>
      <c r="M27" s="457"/>
      <c r="N27" s="457"/>
      <c r="O27" s="457"/>
      <c r="P27" s="457"/>
      <c r="Q27" s="457"/>
      <c r="R27" s="457"/>
      <c r="S27" s="457"/>
      <c r="T27" s="457"/>
      <c r="U27" s="457"/>
      <c r="V27" s="457"/>
      <c r="W27" s="456">
        <f t="shared" si="0"/>
        <v>1500</v>
      </c>
      <c r="X27" s="457">
        <f>'[3]3.PA 2024 chi tiết'!$AD$486</f>
        <v>1500</v>
      </c>
      <c r="Y27" s="457"/>
      <c r="Z27" s="457"/>
      <c r="AA27" s="457"/>
      <c r="AB27" s="461"/>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row>
    <row r="28" spans="1:227" s="69" customFormat="1" ht="30">
      <c r="A28" s="458">
        <v>18</v>
      </c>
      <c r="B28" s="467" t="s">
        <v>380</v>
      </c>
      <c r="C28" s="457">
        <v>7591</v>
      </c>
      <c r="D28" s="457"/>
      <c r="E28" s="457"/>
      <c r="F28" s="457"/>
      <c r="G28" s="457"/>
      <c r="H28" s="457"/>
      <c r="I28" s="457"/>
      <c r="J28" s="457"/>
      <c r="K28" s="457">
        <f t="shared" si="1"/>
        <v>7591</v>
      </c>
      <c r="L28" s="457"/>
      <c r="M28" s="436">
        <f>'[3]3.PA 2024 chi tiết'!$AD$312+'[3]3.PA 2024 chi tiết'!$AD$311+'[3]3.PA 2024 chi tiết'!$AD$293</f>
        <v>7591</v>
      </c>
      <c r="N28" s="457"/>
      <c r="O28" s="457"/>
      <c r="P28" s="457"/>
      <c r="Q28" s="457"/>
      <c r="R28" s="457"/>
      <c r="S28" s="457"/>
      <c r="T28" s="457"/>
      <c r="U28" s="457"/>
      <c r="V28" s="457"/>
      <c r="W28" s="456">
        <f t="shared" si="0"/>
        <v>0</v>
      </c>
      <c r="X28" s="457"/>
      <c r="Y28" s="457"/>
      <c r="Z28" s="457"/>
      <c r="AA28" s="457"/>
      <c r="AB28" s="461"/>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row>
    <row r="29" spans="1:227" s="69" customFormat="1" ht="30">
      <c r="A29" s="458">
        <v>19</v>
      </c>
      <c r="B29" s="467" t="s">
        <v>1218</v>
      </c>
      <c r="C29" s="457">
        <v>185</v>
      </c>
      <c r="D29" s="457"/>
      <c r="E29" s="457"/>
      <c r="F29" s="457"/>
      <c r="G29" s="457"/>
      <c r="H29" s="457"/>
      <c r="I29" s="457"/>
      <c r="J29" s="457"/>
      <c r="K29" s="457">
        <f t="shared" si="1"/>
        <v>185</v>
      </c>
      <c r="L29" s="457"/>
      <c r="M29" s="436">
        <f>'[3]3.PA 2024 chi tiết'!$AD$294</f>
        <v>185</v>
      </c>
      <c r="N29" s="457"/>
      <c r="O29" s="457"/>
      <c r="P29" s="457"/>
      <c r="Q29" s="457"/>
      <c r="R29" s="457"/>
      <c r="S29" s="457"/>
      <c r="T29" s="457"/>
      <c r="U29" s="457"/>
      <c r="V29" s="457"/>
      <c r="W29" s="456"/>
      <c r="X29" s="457"/>
      <c r="Y29" s="457"/>
      <c r="Z29" s="457"/>
      <c r="AA29" s="457"/>
      <c r="AB29" s="461"/>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row>
    <row r="30" spans="1:227" s="69" customFormat="1" ht="15">
      <c r="A30" s="458">
        <v>20</v>
      </c>
      <c r="B30" s="467" t="s">
        <v>639</v>
      </c>
      <c r="C30" s="457">
        <v>4230</v>
      </c>
      <c r="D30" s="457"/>
      <c r="E30" s="457"/>
      <c r="F30" s="457"/>
      <c r="G30" s="457"/>
      <c r="H30" s="457"/>
      <c r="I30" s="457"/>
      <c r="J30" s="457"/>
      <c r="K30" s="457">
        <f t="shared" si="1"/>
        <v>4230</v>
      </c>
      <c r="L30" s="457"/>
      <c r="M30" s="436"/>
      <c r="N30" s="457"/>
      <c r="O30" s="457"/>
      <c r="P30" s="457"/>
      <c r="Q30" s="457"/>
      <c r="R30" s="457"/>
      <c r="S30" s="457"/>
      <c r="T30" s="457"/>
      <c r="U30" s="457">
        <f>'[3]3.PA 2024 chi tiết'!$AD$463</f>
        <v>4230</v>
      </c>
      <c r="V30" s="457"/>
      <c r="W30" s="456">
        <f t="shared" si="0"/>
        <v>0</v>
      </c>
      <c r="X30" s="457"/>
      <c r="Y30" s="457"/>
      <c r="Z30" s="457"/>
      <c r="AA30" s="457"/>
      <c r="AB30" s="461"/>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row>
    <row r="31" spans="1:227" ht="30">
      <c r="A31" s="458">
        <v>21</v>
      </c>
      <c r="B31" s="468" t="s">
        <v>640</v>
      </c>
      <c r="C31" s="457">
        <v>400</v>
      </c>
      <c r="D31" s="469"/>
      <c r="E31" s="469"/>
      <c r="F31" s="469"/>
      <c r="G31" s="469"/>
      <c r="H31" s="469"/>
      <c r="I31" s="469"/>
      <c r="J31" s="469"/>
      <c r="K31" s="457">
        <f t="shared" si="1"/>
        <v>0</v>
      </c>
      <c r="L31" s="469"/>
      <c r="M31" s="469"/>
      <c r="N31" s="469"/>
      <c r="O31" s="469"/>
      <c r="P31" s="469"/>
      <c r="Q31" s="469"/>
      <c r="R31" s="469"/>
      <c r="S31" s="469"/>
      <c r="T31" s="469"/>
      <c r="U31" s="469"/>
      <c r="V31" s="469"/>
      <c r="W31" s="456">
        <f t="shared" si="0"/>
        <v>400</v>
      </c>
      <c r="X31" s="469">
        <f>'[3]3.PA 2024 chi tiết'!$AD$488</f>
        <v>400</v>
      </c>
      <c r="Y31" s="469"/>
      <c r="Z31" s="469"/>
      <c r="AA31" s="469"/>
      <c r="AB31" s="470"/>
    </row>
    <row r="32" spans="1:227" ht="15">
      <c r="A32" s="458">
        <v>22</v>
      </c>
      <c r="B32" s="471" t="s">
        <v>205</v>
      </c>
      <c r="C32" s="457">
        <v>3800</v>
      </c>
      <c r="D32" s="469"/>
      <c r="E32" s="469"/>
      <c r="F32" s="469"/>
      <c r="G32" s="469"/>
      <c r="H32" s="469"/>
      <c r="I32" s="469"/>
      <c r="J32" s="469"/>
      <c r="K32" s="457">
        <f t="shared" si="1"/>
        <v>0</v>
      </c>
      <c r="L32" s="469"/>
      <c r="M32" s="469"/>
      <c r="N32" s="469"/>
      <c r="O32" s="469"/>
      <c r="P32" s="469"/>
      <c r="Q32" s="469"/>
      <c r="R32" s="469"/>
      <c r="S32" s="469"/>
      <c r="T32" s="469"/>
      <c r="U32" s="469"/>
      <c r="V32" s="469"/>
      <c r="W32" s="456">
        <f t="shared" si="0"/>
        <v>3800</v>
      </c>
      <c r="X32" s="436">
        <f>'[3]3.PA 2024 chi tiết'!$AD$491+'[3]3.PA 2024 chi tiết'!$AD$489</f>
        <v>3800</v>
      </c>
      <c r="Y32" s="469"/>
      <c r="Z32" s="436"/>
      <c r="AA32" s="469"/>
      <c r="AB32" s="470"/>
    </row>
    <row r="33" spans="1:28" ht="30">
      <c r="A33" s="458">
        <v>23</v>
      </c>
      <c r="B33" s="472" t="s">
        <v>641</v>
      </c>
      <c r="C33" s="457">
        <v>1700</v>
      </c>
      <c r="D33" s="469"/>
      <c r="E33" s="469"/>
      <c r="F33" s="469"/>
      <c r="G33" s="469"/>
      <c r="H33" s="469"/>
      <c r="I33" s="469"/>
      <c r="J33" s="469"/>
      <c r="K33" s="457">
        <f t="shared" si="1"/>
        <v>0</v>
      </c>
      <c r="L33" s="469"/>
      <c r="M33" s="469"/>
      <c r="N33" s="469"/>
      <c r="O33" s="469"/>
      <c r="P33" s="469"/>
      <c r="Q33" s="469"/>
      <c r="R33" s="469"/>
      <c r="S33" s="469"/>
      <c r="T33" s="469"/>
      <c r="U33" s="469"/>
      <c r="V33" s="469"/>
      <c r="W33" s="456">
        <f t="shared" si="0"/>
        <v>1700</v>
      </c>
      <c r="X33" s="436"/>
      <c r="Y33" s="469"/>
      <c r="Z33" s="469">
        <f>'[3]3.PA 2024 chi tiết'!$AD$503</f>
        <v>1700</v>
      </c>
      <c r="AA33" s="469"/>
      <c r="AB33" s="470"/>
    </row>
    <row r="34" spans="1:28">
      <c r="A34" s="458">
        <v>24</v>
      </c>
      <c r="B34" s="473" t="s">
        <v>830</v>
      </c>
      <c r="C34" s="474">
        <v>50000</v>
      </c>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4">
        <v>50000</v>
      </c>
    </row>
    <row r="35" spans="1:28">
      <c r="A35" s="458">
        <v>25</v>
      </c>
      <c r="B35" s="473" t="s">
        <v>831</v>
      </c>
      <c r="C35" s="474">
        <v>7000</v>
      </c>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4">
        <v>7000</v>
      </c>
    </row>
    <row r="36" spans="1:28" ht="25.5">
      <c r="A36" s="458">
        <v>26</v>
      </c>
      <c r="B36" s="476" t="s">
        <v>832</v>
      </c>
      <c r="C36" s="474">
        <v>7000</v>
      </c>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4">
        <v>7000</v>
      </c>
    </row>
    <row r="37" spans="1:28">
      <c r="A37" s="458">
        <v>27</v>
      </c>
      <c r="B37" s="473" t="s">
        <v>833</v>
      </c>
      <c r="C37" s="474">
        <v>7000</v>
      </c>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4">
        <v>7000</v>
      </c>
    </row>
    <row r="38" spans="1:28" ht="25.5">
      <c r="A38" s="458">
        <v>28</v>
      </c>
      <c r="B38" s="476" t="s">
        <v>834</v>
      </c>
      <c r="C38" s="474">
        <v>10000</v>
      </c>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4">
        <v>10000</v>
      </c>
    </row>
    <row r="39" spans="1:28" ht="25.5">
      <c r="A39" s="458">
        <v>29</v>
      </c>
      <c r="B39" s="476" t="s">
        <v>835</v>
      </c>
      <c r="C39" s="474">
        <v>110000</v>
      </c>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4">
        <v>110000</v>
      </c>
    </row>
  </sheetData>
  <mergeCells count="22">
    <mergeCell ref="AA6:AA7"/>
    <mergeCell ref="D5:AB5"/>
    <mergeCell ref="AB6:AB7"/>
    <mergeCell ref="A1:D1"/>
    <mergeCell ref="X1:AA1"/>
    <mergeCell ref="A2:AA2"/>
    <mergeCell ref="A3:AA3"/>
    <mergeCell ref="W4:AA4"/>
    <mergeCell ref="A5:A7"/>
    <mergeCell ref="B5:B7"/>
    <mergeCell ref="C5:C7"/>
    <mergeCell ref="J6:J7"/>
    <mergeCell ref="D6:D7"/>
    <mergeCell ref="E6:E7"/>
    <mergeCell ref="F6:F7"/>
    <mergeCell ref="G6:G7"/>
    <mergeCell ref="H6:H7"/>
    <mergeCell ref="I6:I7"/>
    <mergeCell ref="K6:K7"/>
    <mergeCell ref="L6:V6"/>
    <mergeCell ref="W6:W7"/>
    <mergeCell ref="X6:Z6"/>
  </mergeCells>
  <pageMargins left="0.7" right="0.7" top="0.75" bottom="0.75" header="0.3" footer="0.3"/>
  <pageSetup paperSize="9" scale="60" orientation="landscape"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U265"/>
  <sheetViews>
    <sheetView topLeftCell="C1" workbookViewId="0">
      <selection activeCell="T5" sqref="T5:T7"/>
    </sheetView>
  </sheetViews>
  <sheetFormatPr defaultColWidth="9.140625" defaultRowHeight="15.75"/>
  <cols>
    <col min="1" max="1" width="5.7109375" style="45" customWidth="1"/>
    <col min="2" max="2" width="29.5703125" style="44" customWidth="1"/>
    <col min="3" max="3" width="10.7109375" style="38" customWidth="1"/>
    <col min="4" max="4" width="12" style="38" customWidth="1"/>
    <col min="5" max="5" width="9.85546875" style="39" customWidth="1"/>
    <col min="6" max="6" width="9.5703125" style="39" customWidth="1"/>
    <col min="7" max="7" width="9.140625" style="39" customWidth="1"/>
    <col min="8" max="8" width="11" style="39" customWidth="1"/>
    <col min="9" max="9" width="9.140625" style="39" customWidth="1"/>
    <col min="10" max="10" width="9.42578125" style="40" customWidth="1"/>
    <col min="11" max="11" width="10.7109375" style="40" customWidth="1"/>
    <col min="12" max="12" width="8.5703125" style="40" customWidth="1"/>
    <col min="13" max="13" width="8.85546875" style="40" customWidth="1"/>
    <col min="14" max="14" width="7.28515625" style="40" customWidth="1"/>
    <col min="15" max="15" width="7.42578125" style="35" customWidth="1"/>
    <col min="16" max="216" width="9.140625" style="35"/>
    <col min="217" max="217" width="5.140625" style="35" customWidth="1"/>
    <col min="218" max="218" width="26.42578125" style="35" customWidth="1"/>
    <col min="219" max="221" width="10.28515625" style="35" customWidth="1"/>
    <col min="222" max="223" width="12.42578125" style="35" customWidth="1"/>
    <col min="224" max="224" width="11.28515625" style="35" customWidth="1"/>
    <col min="225" max="225" width="12.42578125" style="35" customWidth="1"/>
    <col min="226" max="226" width="11.28515625" style="35" customWidth="1"/>
    <col min="227" max="227" width="15.140625" style="35" customWidth="1"/>
    <col min="228" max="228" width="13.5703125" style="35" customWidth="1"/>
    <col min="229" max="229" width="12.42578125" style="35" customWidth="1"/>
    <col min="230" max="230" width="11.28515625" style="35" customWidth="1"/>
    <col min="231" max="231" width="14.140625" style="35" customWidth="1"/>
    <col min="232" max="232" width="10.28515625" style="35" customWidth="1"/>
    <col min="233" max="233" width="14.140625" style="35" customWidth="1"/>
    <col min="234" max="234" width="12" style="35" customWidth="1"/>
    <col min="235" max="235" width="13.28515625" style="35" customWidth="1"/>
    <col min="236" max="236" width="10.28515625" style="35" customWidth="1"/>
    <col min="237" max="237" width="12" style="35" customWidth="1"/>
    <col min="238" max="238" width="10.7109375" style="35" customWidth="1"/>
    <col min="239" max="241" width="0" style="35" hidden="1" customWidth="1"/>
    <col min="242" max="472" width="9.140625" style="35"/>
    <col min="473" max="473" width="5.140625" style="35" customWidth="1"/>
    <col min="474" max="474" width="26.42578125" style="35" customWidth="1"/>
    <col min="475" max="477" width="10.28515625" style="35" customWidth="1"/>
    <col min="478" max="479" width="12.42578125" style="35" customWidth="1"/>
    <col min="480" max="480" width="11.28515625" style="35" customWidth="1"/>
    <col min="481" max="481" width="12.42578125" style="35" customWidth="1"/>
    <col min="482" max="482" width="11.28515625" style="35" customWidth="1"/>
    <col min="483" max="483" width="15.140625" style="35" customWidth="1"/>
    <col min="484" max="484" width="13.5703125" style="35" customWidth="1"/>
    <col min="485" max="485" width="12.42578125" style="35" customWidth="1"/>
    <col min="486" max="486" width="11.28515625" style="35" customWidth="1"/>
    <col min="487" max="487" width="14.140625" style="35" customWidth="1"/>
    <col min="488" max="488" width="10.28515625" style="35" customWidth="1"/>
    <col min="489" max="489" width="14.140625" style="35" customWidth="1"/>
    <col min="490" max="490" width="12" style="35" customWidth="1"/>
    <col min="491" max="491" width="13.28515625" style="35" customWidth="1"/>
    <col min="492" max="492" width="10.28515625" style="35" customWidth="1"/>
    <col min="493" max="493" width="12" style="35" customWidth="1"/>
    <col min="494" max="494" width="10.7109375" style="35" customWidth="1"/>
    <col min="495" max="497" width="0" style="35" hidden="1" customWidth="1"/>
    <col min="498" max="728" width="9.140625" style="35"/>
    <col min="729" max="729" width="5.140625" style="35" customWidth="1"/>
    <col min="730" max="730" width="26.42578125" style="35" customWidth="1"/>
    <col min="731" max="733" width="10.28515625" style="35" customWidth="1"/>
    <col min="734" max="735" width="12.42578125" style="35" customWidth="1"/>
    <col min="736" max="736" width="11.28515625" style="35" customWidth="1"/>
    <col min="737" max="737" width="12.42578125" style="35" customWidth="1"/>
    <col min="738" max="738" width="11.28515625" style="35" customWidth="1"/>
    <col min="739" max="739" width="15.140625" style="35" customWidth="1"/>
    <col min="740" max="740" width="13.5703125" style="35" customWidth="1"/>
    <col min="741" max="741" width="12.42578125" style="35" customWidth="1"/>
    <col min="742" max="742" width="11.28515625" style="35" customWidth="1"/>
    <col min="743" max="743" width="14.140625" style="35" customWidth="1"/>
    <col min="744" max="744" width="10.28515625" style="35" customWidth="1"/>
    <col min="745" max="745" width="14.140625" style="35" customWidth="1"/>
    <col min="746" max="746" width="12" style="35" customWidth="1"/>
    <col min="747" max="747" width="13.28515625" style="35" customWidth="1"/>
    <col min="748" max="748" width="10.28515625" style="35" customWidth="1"/>
    <col min="749" max="749" width="12" style="35" customWidth="1"/>
    <col min="750" max="750" width="10.7109375" style="35" customWidth="1"/>
    <col min="751" max="753" width="0" style="35" hidden="1" customWidth="1"/>
    <col min="754" max="984" width="9.140625" style="35"/>
    <col min="985" max="985" width="5.140625" style="35" customWidth="1"/>
    <col min="986" max="986" width="26.42578125" style="35" customWidth="1"/>
    <col min="987" max="989" width="10.28515625" style="35" customWidth="1"/>
    <col min="990" max="991" width="12.42578125" style="35" customWidth="1"/>
    <col min="992" max="992" width="11.28515625" style="35" customWidth="1"/>
    <col min="993" max="993" width="12.42578125" style="35" customWidth="1"/>
    <col min="994" max="994" width="11.28515625" style="35" customWidth="1"/>
    <col min="995" max="995" width="15.140625" style="35" customWidth="1"/>
    <col min="996" max="996" width="13.5703125" style="35" customWidth="1"/>
    <col min="997" max="997" width="12.42578125" style="35" customWidth="1"/>
    <col min="998" max="998" width="11.28515625" style="35" customWidth="1"/>
    <col min="999" max="999" width="14.140625" style="35" customWidth="1"/>
    <col min="1000" max="1000" width="10.28515625" style="35" customWidth="1"/>
    <col min="1001" max="1001" width="14.140625" style="35" customWidth="1"/>
    <col min="1002" max="1002" width="12" style="35" customWidth="1"/>
    <col min="1003" max="1003" width="13.28515625" style="35" customWidth="1"/>
    <col min="1004" max="1004" width="10.28515625" style="35" customWidth="1"/>
    <col min="1005" max="1005" width="12" style="35" customWidth="1"/>
    <col min="1006" max="1006" width="10.7109375" style="35" customWidth="1"/>
    <col min="1007" max="1009" width="0" style="35" hidden="1" customWidth="1"/>
    <col min="1010" max="1240" width="9.140625" style="35"/>
    <col min="1241" max="1241" width="5.140625" style="35" customWidth="1"/>
    <col min="1242" max="1242" width="26.42578125" style="35" customWidth="1"/>
    <col min="1243" max="1245" width="10.28515625" style="35" customWidth="1"/>
    <col min="1246" max="1247" width="12.42578125" style="35" customWidth="1"/>
    <col min="1248" max="1248" width="11.28515625" style="35" customWidth="1"/>
    <col min="1249" max="1249" width="12.42578125" style="35" customWidth="1"/>
    <col min="1250" max="1250" width="11.28515625" style="35" customWidth="1"/>
    <col min="1251" max="1251" width="15.140625" style="35" customWidth="1"/>
    <col min="1252" max="1252" width="13.5703125" style="35" customWidth="1"/>
    <col min="1253" max="1253" width="12.42578125" style="35" customWidth="1"/>
    <col min="1254" max="1254" width="11.28515625" style="35" customWidth="1"/>
    <col min="1255" max="1255" width="14.140625" style="35" customWidth="1"/>
    <col min="1256" max="1256" width="10.28515625" style="35" customWidth="1"/>
    <col min="1257" max="1257" width="14.140625" style="35" customWidth="1"/>
    <col min="1258" max="1258" width="12" style="35" customWidth="1"/>
    <col min="1259" max="1259" width="13.28515625" style="35" customWidth="1"/>
    <col min="1260" max="1260" width="10.28515625" style="35" customWidth="1"/>
    <col min="1261" max="1261" width="12" style="35" customWidth="1"/>
    <col min="1262" max="1262" width="10.7109375" style="35" customWidth="1"/>
    <col min="1263" max="1265" width="0" style="35" hidden="1" customWidth="1"/>
    <col min="1266" max="1496" width="9.140625" style="35"/>
    <col min="1497" max="1497" width="5.140625" style="35" customWidth="1"/>
    <col min="1498" max="1498" width="26.42578125" style="35" customWidth="1"/>
    <col min="1499" max="1501" width="10.28515625" style="35" customWidth="1"/>
    <col min="1502" max="1503" width="12.42578125" style="35" customWidth="1"/>
    <col min="1504" max="1504" width="11.28515625" style="35" customWidth="1"/>
    <col min="1505" max="1505" width="12.42578125" style="35" customWidth="1"/>
    <col min="1506" max="1506" width="11.28515625" style="35" customWidth="1"/>
    <col min="1507" max="1507" width="15.140625" style="35" customWidth="1"/>
    <col min="1508" max="1508" width="13.5703125" style="35" customWidth="1"/>
    <col min="1509" max="1509" width="12.42578125" style="35" customWidth="1"/>
    <col min="1510" max="1510" width="11.28515625" style="35" customWidth="1"/>
    <col min="1511" max="1511" width="14.140625" style="35" customWidth="1"/>
    <col min="1512" max="1512" width="10.28515625" style="35" customWidth="1"/>
    <col min="1513" max="1513" width="14.140625" style="35" customWidth="1"/>
    <col min="1514" max="1514" width="12" style="35" customWidth="1"/>
    <col min="1515" max="1515" width="13.28515625" style="35" customWidth="1"/>
    <col min="1516" max="1516" width="10.28515625" style="35" customWidth="1"/>
    <col min="1517" max="1517" width="12" style="35" customWidth="1"/>
    <col min="1518" max="1518" width="10.7109375" style="35" customWidth="1"/>
    <col min="1519" max="1521" width="0" style="35" hidden="1" customWidth="1"/>
    <col min="1522" max="1752" width="9.140625" style="35"/>
    <col min="1753" max="1753" width="5.140625" style="35" customWidth="1"/>
    <col min="1754" max="1754" width="26.42578125" style="35" customWidth="1"/>
    <col min="1755" max="1757" width="10.28515625" style="35" customWidth="1"/>
    <col min="1758" max="1759" width="12.42578125" style="35" customWidth="1"/>
    <col min="1760" max="1760" width="11.28515625" style="35" customWidth="1"/>
    <col min="1761" max="1761" width="12.42578125" style="35" customWidth="1"/>
    <col min="1762" max="1762" width="11.28515625" style="35" customWidth="1"/>
    <col min="1763" max="1763" width="15.140625" style="35" customWidth="1"/>
    <col min="1764" max="1764" width="13.5703125" style="35" customWidth="1"/>
    <col min="1765" max="1765" width="12.42578125" style="35" customWidth="1"/>
    <col min="1766" max="1766" width="11.28515625" style="35" customWidth="1"/>
    <col min="1767" max="1767" width="14.140625" style="35" customWidth="1"/>
    <col min="1768" max="1768" width="10.28515625" style="35" customWidth="1"/>
    <col min="1769" max="1769" width="14.140625" style="35" customWidth="1"/>
    <col min="1770" max="1770" width="12" style="35" customWidth="1"/>
    <col min="1771" max="1771" width="13.28515625" style="35" customWidth="1"/>
    <col min="1772" max="1772" width="10.28515625" style="35" customWidth="1"/>
    <col min="1773" max="1773" width="12" style="35" customWidth="1"/>
    <col min="1774" max="1774" width="10.7109375" style="35" customWidth="1"/>
    <col min="1775" max="1777" width="0" style="35" hidden="1" customWidth="1"/>
    <col min="1778" max="2008" width="9.140625" style="35"/>
    <col min="2009" max="2009" width="5.140625" style="35" customWidth="1"/>
    <col min="2010" max="2010" width="26.42578125" style="35" customWidth="1"/>
    <col min="2011" max="2013" width="10.28515625" style="35" customWidth="1"/>
    <col min="2014" max="2015" width="12.42578125" style="35" customWidth="1"/>
    <col min="2016" max="2016" width="11.28515625" style="35" customWidth="1"/>
    <col min="2017" max="2017" width="12.42578125" style="35" customWidth="1"/>
    <col min="2018" max="2018" width="11.28515625" style="35" customWidth="1"/>
    <col min="2019" max="2019" width="15.140625" style="35" customWidth="1"/>
    <col min="2020" max="2020" width="13.5703125" style="35" customWidth="1"/>
    <col min="2021" max="2021" width="12.42578125" style="35" customWidth="1"/>
    <col min="2022" max="2022" width="11.28515625" style="35" customWidth="1"/>
    <col min="2023" max="2023" width="14.140625" style="35" customWidth="1"/>
    <col min="2024" max="2024" width="10.28515625" style="35" customWidth="1"/>
    <col min="2025" max="2025" width="14.140625" style="35" customWidth="1"/>
    <col min="2026" max="2026" width="12" style="35" customWidth="1"/>
    <col min="2027" max="2027" width="13.28515625" style="35" customWidth="1"/>
    <col min="2028" max="2028" width="10.28515625" style="35" customWidth="1"/>
    <col min="2029" max="2029" width="12" style="35" customWidth="1"/>
    <col min="2030" max="2030" width="10.7109375" style="35" customWidth="1"/>
    <col min="2031" max="2033" width="0" style="35" hidden="1" customWidth="1"/>
    <col min="2034" max="2264" width="9.140625" style="35"/>
    <col min="2265" max="2265" width="5.140625" style="35" customWidth="1"/>
    <col min="2266" max="2266" width="26.42578125" style="35" customWidth="1"/>
    <col min="2267" max="2269" width="10.28515625" style="35" customWidth="1"/>
    <col min="2270" max="2271" width="12.42578125" style="35" customWidth="1"/>
    <col min="2272" max="2272" width="11.28515625" style="35" customWidth="1"/>
    <col min="2273" max="2273" width="12.42578125" style="35" customWidth="1"/>
    <col min="2274" max="2274" width="11.28515625" style="35" customWidth="1"/>
    <col min="2275" max="2275" width="15.140625" style="35" customWidth="1"/>
    <col min="2276" max="2276" width="13.5703125" style="35" customWidth="1"/>
    <col min="2277" max="2277" width="12.42578125" style="35" customWidth="1"/>
    <col min="2278" max="2278" width="11.28515625" style="35" customWidth="1"/>
    <col min="2279" max="2279" width="14.140625" style="35" customWidth="1"/>
    <col min="2280" max="2280" width="10.28515625" style="35" customWidth="1"/>
    <col min="2281" max="2281" width="14.140625" style="35" customWidth="1"/>
    <col min="2282" max="2282" width="12" style="35" customWidth="1"/>
    <col min="2283" max="2283" width="13.28515625" style="35" customWidth="1"/>
    <col min="2284" max="2284" width="10.28515625" style="35" customWidth="1"/>
    <col min="2285" max="2285" width="12" style="35" customWidth="1"/>
    <col min="2286" max="2286" width="10.7109375" style="35" customWidth="1"/>
    <col min="2287" max="2289" width="0" style="35" hidden="1" customWidth="1"/>
    <col min="2290" max="2520" width="9.140625" style="35"/>
    <col min="2521" max="2521" width="5.140625" style="35" customWidth="1"/>
    <col min="2522" max="2522" width="26.42578125" style="35" customWidth="1"/>
    <col min="2523" max="2525" width="10.28515625" style="35" customWidth="1"/>
    <col min="2526" max="2527" width="12.42578125" style="35" customWidth="1"/>
    <col min="2528" max="2528" width="11.28515625" style="35" customWidth="1"/>
    <col min="2529" max="2529" width="12.42578125" style="35" customWidth="1"/>
    <col min="2530" max="2530" width="11.28515625" style="35" customWidth="1"/>
    <col min="2531" max="2531" width="15.140625" style="35" customWidth="1"/>
    <col min="2532" max="2532" width="13.5703125" style="35" customWidth="1"/>
    <col min="2533" max="2533" width="12.42578125" style="35" customWidth="1"/>
    <col min="2534" max="2534" width="11.28515625" style="35" customWidth="1"/>
    <col min="2535" max="2535" width="14.140625" style="35" customWidth="1"/>
    <col min="2536" max="2536" width="10.28515625" style="35" customWidth="1"/>
    <col min="2537" max="2537" width="14.140625" style="35" customWidth="1"/>
    <col min="2538" max="2538" width="12" style="35" customWidth="1"/>
    <col min="2539" max="2539" width="13.28515625" style="35" customWidth="1"/>
    <col min="2540" max="2540" width="10.28515625" style="35" customWidth="1"/>
    <col min="2541" max="2541" width="12" style="35" customWidth="1"/>
    <col min="2542" max="2542" width="10.7109375" style="35" customWidth="1"/>
    <col min="2543" max="2545" width="0" style="35" hidden="1" customWidth="1"/>
    <col min="2546" max="2776" width="9.140625" style="35"/>
    <col min="2777" max="2777" width="5.140625" style="35" customWidth="1"/>
    <col min="2778" max="2778" width="26.42578125" style="35" customWidth="1"/>
    <col min="2779" max="2781" width="10.28515625" style="35" customWidth="1"/>
    <col min="2782" max="2783" width="12.42578125" style="35" customWidth="1"/>
    <col min="2784" max="2784" width="11.28515625" style="35" customWidth="1"/>
    <col min="2785" max="2785" width="12.42578125" style="35" customWidth="1"/>
    <col min="2786" max="2786" width="11.28515625" style="35" customWidth="1"/>
    <col min="2787" max="2787" width="15.140625" style="35" customWidth="1"/>
    <col min="2788" max="2788" width="13.5703125" style="35" customWidth="1"/>
    <col min="2789" max="2789" width="12.42578125" style="35" customWidth="1"/>
    <col min="2790" max="2790" width="11.28515625" style="35" customWidth="1"/>
    <col min="2791" max="2791" width="14.140625" style="35" customWidth="1"/>
    <col min="2792" max="2792" width="10.28515625" style="35" customWidth="1"/>
    <col min="2793" max="2793" width="14.140625" style="35" customWidth="1"/>
    <col min="2794" max="2794" width="12" style="35" customWidth="1"/>
    <col min="2795" max="2795" width="13.28515625" style="35" customWidth="1"/>
    <col min="2796" max="2796" width="10.28515625" style="35" customWidth="1"/>
    <col min="2797" max="2797" width="12" style="35" customWidth="1"/>
    <col min="2798" max="2798" width="10.7109375" style="35" customWidth="1"/>
    <col min="2799" max="2801" width="0" style="35" hidden="1" customWidth="1"/>
    <col min="2802" max="3032" width="9.140625" style="35"/>
    <col min="3033" max="3033" width="5.140625" style="35" customWidth="1"/>
    <col min="3034" max="3034" width="26.42578125" style="35" customWidth="1"/>
    <col min="3035" max="3037" width="10.28515625" style="35" customWidth="1"/>
    <col min="3038" max="3039" width="12.42578125" style="35" customWidth="1"/>
    <col min="3040" max="3040" width="11.28515625" style="35" customWidth="1"/>
    <col min="3041" max="3041" width="12.42578125" style="35" customWidth="1"/>
    <col min="3042" max="3042" width="11.28515625" style="35" customWidth="1"/>
    <col min="3043" max="3043" width="15.140625" style="35" customWidth="1"/>
    <col min="3044" max="3044" width="13.5703125" style="35" customWidth="1"/>
    <col min="3045" max="3045" width="12.42578125" style="35" customWidth="1"/>
    <col min="3046" max="3046" width="11.28515625" style="35" customWidth="1"/>
    <col min="3047" max="3047" width="14.140625" style="35" customWidth="1"/>
    <col min="3048" max="3048" width="10.28515625" style="35" customWidth="1"/>
    <col min="3049" max="3049" width="14.140625" style="35" customWidth="1"/>
    <col min="3050" max="3050" width="12" style="35" customWidth="1"/>
    <col min="3051" max="3051" width="13.28515625" style="35" customWidth="1"/>
    <col min="3052" max="3052" width="10.28515625" style="35" customWidth="1"/>
    <col min="3053" max="3053" width="12" style="35" customWidth="1"/>
    <col min="3054" max="3054" width="10.7109375" style="35" customWidth="1"/>
    <col min="3055" max="3057" width="0" style="35" hidden="1" customWidth="1"/>
    <col min="3058" max="3288" width="9.140625" style="35"/>
    <col min="3289" max="3289" width="5.140625" style="35" customWidth="1"/>
    <col min="3290" max="3290" width="26.42578125" style="35" customWidth="1"/>
    <col min="3291" max="3293" width="10.28515625" style="35" customWidth="1"/>
    <col min="3294" max="3295" width="12.42578125" style="35" customWidth="1"/>
    <col min="3296" max="3296" width="11.28515625" style="35" customWidth="1"/>
    <col min="3297" max="3297" width="12.42578125" style="35" customWidth="1"/>
    <col min="3298" max="3298" width="11.28515625" style="35" customWidth="1"/>
    <col min="3299" max="3299" width="15.140625" style="35" customWidth="1"/>
    <col min="3300" max="3300" width="13.5703125" style="35" customWidth="1"/>
    <col min="3301" max="3301" width="12.42578125" style="35" customWidth="1"/>
    <col min="3302" max="3302" width="11.28515625" style="35" customWidth="1"/>
    <col min="3303" max="3303" width="14.140625" style="35" customWidth="1"/>
    <col min="3304" max="3304" width="10.28515625" style="35" customWidth="1"/>
    <col min="3305" max="3305" width="14.140625" style="35" customWidth="1"/>
    <col min="3306" max="3306" width="12" style="35" customWidth="1"/>
    <col min="3307" max="3307" width="13.28515625" style="35" customWidth="1"/>
    <col min="3308" max="3308" width="10.28515625" style="35" customWidth="1"/>
    <col min="3309" max="3309" width="12" style="35" customWidth="1"/>
    <col min="3310" max="3310" width="10.7109375" style="35" customWidth="1"/>
    <col min="3311" max="3313" width="0" style="35" hidden="1" customWidth="1"/>
    <col min="3314" max="3544" width="9.140625" style="35"/>
    <col min="3545" max="3545" width="5.140625" style="35" customWidth="1"/>
    <col min="3546" max="3546" width="26.42578125" style="35" customWidth="1"/>
    <col min="3547" max="3549" width="10.28515625" style="35" customWidth="1"/>
    <col min="3550" max="3551" width="12.42578125" style="35" customWidth="1"/>
    <col min="3552" max="3552" width="11.28515625" style="35" customWidth="1"/>
    <col min="3553" max="3553" width="12.42578125" style="35" customWidth="1"/>
    <col min="3554" max="3554" width="11.28515625" style="35" customWidth="1"/>
    <col min="3555" max="3555" width="15.140625" style="35" customWidth="1"/>
    <col min="3556" max="3556" width="13.5703125" style="35" customWidth="1"/>
    <col min="3557" max="3557" width="12.42578125" style="35" customWidth="1"/>
    <col min="3558" max="3558" width="11.28515625" style="35" customWidth="1"/>
    <col min="3559" max="3559" width="14.140625" style="35" customWidth="1"/>
    <col min="3560" max="3560" width="10.28515625" style="35" customWidth="1"/>
    <col min="3561" max="3561" width="14.140625" style="35" customWidth="1"/>
    <col min="3562" max="3562" width="12" style="35" customWidth="1"/>
    <col min="3563" max="3563" width="13.28515625" style="35" customWidth="1"/>
    <col min="3564" max="3564" width="10.28515625" style="35" customWidth="1"/>
    <col min="3565" max="3565" width="12" style="35" customWidth="1"/>
    <col min="3566" max="3566" width="10.7109375" style="35" customWidth="1"/>
    <col min="3567" max="3569" width="0" style="35" hidden="1" customWidth="1"/>
    <col min="3570" max="3800" width="9.140625" style="35"/>
    <col min="3801" max="3801" width="5.140625" style="35" customWidth="1"/>
    <col min="3802" max="3802" width="26.42578125" style="35" customWidth="1"/>
    <col min="3803" max="3805" width="10.28515625" style="35" customWidth="1"/>
    <col min="3806" max="3807" width="12.42578125" style="35" customWidth="1"/>
    <col min="3808" max="3808" width="11.28515625" style="35" customWidth="1"/>
    <col min="3809" max="3809" width="12.42578125" style="35" customWidth="1"/>
    <col min="3810" max="3810" width="11.28515625" style="35" customWidth="1"/>
    <col min="3811" max="3811" width="15.140625" style="35" customWidth="1"/>
    <col min="3812" max="3812" width="13.5703125" style="35" customWidth="1"/>
    <col min="3813" max="3813" width="12.42578125" style="35" customWidth="1"/>
    <col min="3814" max="3814" width="11.28515625" style="35" customWidth="1"/>
    <col min="3815" max="3815" width="14.140625" style="35" customWidth="1"/>
    <col min="3816" max="3816" width="10.28515625" style="35" customWidth="1"/>
    <col min="3817" max="3817" width="14.140625" style="35" customWidth="1"/>
    <col min="3818" max="3818" width="12" style="35" customWidth="1"/>
    <col min="3819" max="3819" width="13.28515625" style="35" customWidth="1"/>
    <col min="3820" max="3820" width="10.28515625" style="35" customWidth="1"/>
    <col min="3821" max="3821" width="12" style="35" customWidth="1"/>
    <col min="3822" max="3822" width="10.7109375" style="35" customWidth="1"/>
    <col min="3823" max="3825" width="0" style="35" hidden="1" customWidth="1"/>
    <col min="3826" max="4056" width="9.140625" style="35"/>
    <col min="4057" max="4057" width="5.140625" style="35" customWidth="1"/>
    <col min="4058" max="4058" width="26.42578125" style="35" customWidth="1"/>
    <col min="4059" max="4061" width="10.28515625" style="35" customWidth="1"/>
    <col min="4062" max="4063" width="12.42578125" style="35" customWidth="1"/>
    <col min="4064" max="4064" width="11.28515625" style="35" customWidth="1"/>
    <col min="4065" max="4065" width="12.42578125" style="35" customWidth="1"/>
    <col min="4066" max="4066" width="11.28515625" style="35" customWidth="1"/>
    <col min="4067" max="4067" width="15.140625" style="35" customWidth="1"/>
    <col min="4068" max="4068" width="13.5703125" style="35" customWidth="1"/>
    <col min="4069" max="4069" width="12.42578125" style="35" customWidth="1"/>
    <col min="4070" max="4070" width="11.28515625" style="35" customWidth="1"/>
    <col min="4071" max="4071" width="14.140625" style="35" customWidth="1"/>
    <col min="4072" max="4072" width="10.28515625" style="35" customWidth="1"/>
    <col min="4073" max="4073" width="14.140625" style="35" customWidth="1"/>
    <col min="4074" max="4074" width="12" style="35" customWidth="1"/>
    <col min="4075" max="4075" width="13.28515625" style="35" customWidth="1"/>
    <col min="4076" max="4076" width="10.28515625" style="35" customWidth="1"/>
    <col min="4077" max="4077" width="12" style="35" customWidth="1"/>
    <col min="4078" max="4078" width="10.7109375" style="35" customWidth="1"/>
    <col min="4079" max="4081" width="0" style="35" hidden="1" customWidth="1"/>
    <col min="4082" max="4312" width="9.140625" style="35"/>
    <col min="4313" max="4313" width="5.140625" style="35" customWidth="1"/>
    <col min="4314" max="4314" width="26.42578125" style="35" customWidth="1"/>
    <col min="4315" max="4317" width="10.28515625" style="35" customWidth="1"/>
    <col min="4318" max="4319" width="12.42578125" style="35" customWidth="1"/>
    <col min="4320" max="4320" width="11.28515625" style="35" customWidth="1"/>
    <col min="4321" max="4321" width="12.42578125" style="35" customWidth="1"/>
    <col min="4322" max="4322" width="11.28515625" style="35" customWidth="1"/>
    <col min="4323" max="4323" width="15.140625" style="35" customWidth="1"/>
    <col min="4324" max="4324" width="13.5703125" style="35" customWidth="1"/>
    <col min="4325" max="4325" width="12.42578125" style="35" customWidth="1"/>
    <col min="4326" max="4326" width="11.28515625" style="35" customWidth="1"/>
    <col min="4327" max="4327" width="14.140625" style="35" customWidth="1"/>
    <col min="4328" max="4328" width="10.28515625" style="35" customWidth="1"/>
    <col min="4329" max="4329" width="14.140625" style="35" customWidth="1"/>
    <col min="4330" max="4330" width="12" style="35" customWidth="1"/>
    <col min="4331" max="4331" width="13.28515625" style="35" customWidth="1"/>
    <col min="4332" max="4332" width="10.28515625" style="35" customWidth="1"/>
    <col min="4333" max="4333" width="12" style="35" customWidth="1"/>
    <col min="4334" max="4334" width="10.7109375" style="35" customWidth="1"/>
    <col min="4335" max="4337" width="0" style="35" hidden="1" customWidth="1"/>
    <col min="4338" max="4568" width="9.140625" style="35"/>
    <col min="4569" max="4569" width="5.140625" style="35" customWidth="1"/>
    <col min="4570" max="4570" width="26.42578125" style="35" customWidth="1"/>
    <col min="4571" max="4573" width="10.28515625" style="35" customWidth="1"/>
    <col min="4574" max="4575" width="12.42578125" style="35" customWidth="1"/>
    <col min="4576" max="4576" width="11.28515625" style="35" customWidth="1"/>
    <col min="4577" max="4577" width="12.42578125" style="35" customWidth="1"/>
    <col min="4578" max="4578" width="11.28515625" style="35" customWidth="1"/>
    <col min="4579" max="4579" width="15.140625" style="35" customWidth="1"/>
    <col min="4580" max="4580" width="13.5703125" style="35" customWidth="1"/>
    <col min="4581" max="4581" width="12.42578125" style="35" customWidth="1"/>
    <col min="4582" max="4582" width="11.28515625" style="35" customWidth="1"/>
    <col min="4583" max="4583" width="14.140625" style="35" customWidth="1"/>
    <col min="4584" max="4584" width="10.28515625" style="35" customWidth="1"/>
    <col min="4585" max="4585" width="14.140625" style="35" customWidth="1"/>
    <col min="4586" max="4586" width="12" style="35" customWidth="1"/>
    <col min="4587" max="4587" width="13.28515625" style="35" customWidth="1"/>
    <col min="4588" max="4588" width="10.28515625" style="35" customWidth="1"/>
    <col min="4589" max="4589" width="12" style="35" customWidth="1"/>
    <col min="4590" max="4590" width="10.7109375" style="35" customWidth="1"/>
    <col min="4591" max="4593" width="0" style="35" hidden="1" customWidth="1"/>
    <col min="4594" max="4824" width="9.140625" style="35"/>
    <col min="4825" max="4825" width="5.140625" style="35" customWidth="1"/>
    <col min="4826" max="4826" width="26.42578125" style="35" customWidth="1"/>
    <col min="4827" max="4829" width="10.28515625" style="35" customWidth="1"/>
    <col min="4830" max="4831" width="12.42578125" style="35" customWidth="1"/>
    <col min="4832" max="4832" width="11.28515625" style="35" customWidth="1"/>
    <col min="4833" max="4833" width="12.42578125" style="35" customWidth="1"/>
    <col min="4834" max="4834" width="11.28515625" style="35" customWidth="1"/>
    <col min="4835" max="4835" width="15.140625" style="35" customWidth="1"/>
    <col min="4836" max="4836" width="13.5703125" style="35" customWidth="1"/>
    <col min="4837" max="4837" width="12.42578125" style="35" customWidth="1"/>
    <col min="4838" max="4838" width="11.28515625" style="35" customWidth="1"/>
    <col min="4839" max="4839" width="14.140625" style="35" customWidth="1"/>
    <col min="4840" max="4840" width="10.28515625" style="35" customWidth="1"/>
    <col min="4841" max="4841" width="14.140625" style="35" customWidth="1"/>
    <col min="4842" max="4842" width="12" style="35" customWidth="1"/>
    <col min="4843" max="4843" width="13.28515625" style="35" customWidth="1"/>
    <col min="4844" max="4844" width="10.28515625" style="35" customWidth="1"/>
    <col min="4845" max="4845" width="12" style="35" customWidth="1"/>
    <col min="4846" max="4846" width="10.7109375" style="35" customWidth="1"/>
    <col min="4847" max="4849" width="0" style="35" hidden="1" customWidth="1"/>
    <col min="4850" max="5080" width="9.140625" style="35"/>
    <col min="5081" max="5081" width="5.140625" style="35" customWidth="1"/>
    <col min="5082" max="5082" width="26.42578125" style="35" customWidth="1"/>
    <col min="5083" max="5085" width="10.28515625" style="35" customWidth="1"/>
    <col min="5086" max="5087" width="12.42578125" style="35" customWidth="1"/>
    <col min="5088" max="5088" width="11.28515625" style="35" customWidth="1"/>
    <col min="5089" max="5089" width="12.42578125" style="35" customWidth="1"/>
    <col min="5090" max="5090" width="11.28515625" style="35" customWidth="1"/>
    <col min="5091" max="5091" width="15.140625" style="35" customWidth="1"/>
    <col min="5092" max="5092" width="13.5703125" style="35" customWidth="1"/>
    <col min="5093" max="5093" width="12.42578125" style="35" customWidth="1"/>
    <col min="5094" max="5094" width="11.28515625" style="35" customWidth="1"/>
    <col min="5095" max="5095" width="14.140625" style="35" customWidth="1"/>
    <col min="5096" max="5096" width="10.28515625" style="35" customWidth="1"/>
    <col min="5097" max="5097" width="14.140625" style="35" customWidth="1"/>
    <col min="5098" max="5098" width="12" style="35" customWidth="1"/>
    <col min="5099" max="5099" width="13.28515625" style="35" customWidth="1"/>
    <col min="5100" max="5100" width="10.28515625" style="35" customWidth="1"/>
    <col min="5101" max="5101" width="12" style="35" customWidth="1"/>
    <col min="5102" max="5102" width="10.7109375" style="35" customWidth="1"/>
    <col min="5103" max="5105" width="0" style="35" hidden="1" customWidth="1"/>
    <col min="5106" max="5336" width="9.140625" style="35"/>
    <col min="5337" max="5337" width="5.140625" style="35" customWidth="1"/>
    <col min="5338" max="5338" width="26.42578125" style="35" customWidth="1"/>
    <col min="5339" max="5341" width="10.28515625" style="35" customWidth="1"/>
    <col min="5342" max="5343" width="12.42578125" style="35" customWidth="1"/>
    <col min="5344" max="5344" width="11.28515625" style="35" customWidth="1"/>
    <col min="5345" max="5345" width="12.42578125" style="35" customWidth="1"/>
    <col min="5346" max="5346" width="11.28515625" style="35" customWidth="1"/>
    <col min="5347" max="5347" width="15.140625" style="35" customWidth="1"/>
    <col min="5348" max="5348" width="13.5703125" style="35" customWidth="1"/>
    <col min="5349" max="5349" width="12.42578125" style="35" customWidth="1"/>
    <col min="5350" max="5350" width="11.28515625" style="35" customWidth="1"/>
    <col min="5351" max="5351" width="14.140625" style="35" customWidth="1"/>
    <col min="5352" max="5352" width="10.28515625" style="35" customWidth="1"/>
    <col min="5353" max="5353" width="14.140625" style="35" customWidth="1"/>
    <col min="5354" max="5354" width="12" style="35" customWidth="1"/>
    <col min="5355" max="5355" width="13.28515625" style="35" customWidth="1"/>
    <col min="5356" max="5356" width="10.28515625" style="35" customWidth="1"/>
    <col min="5357" max="5357" width="12" style="35" customWidth="1"/>
    <col min="5358" max="5358" width="10.7109375" style="35" customWidth="1"/>
    <col min="5359" max="5361" width="0" style="35" hidden="1" customWidth="1"/>
    <col min="5362" max="5592" width="9.140625" style="35"/>
    <col min="5593" max="5593" width="5.140625" style="35" customWidth="1"/>
    <col min="5594" max="5594" width="26.42578125" style="35" customWidth="1"/>
    <col min="5595" max="5597" width="10.28515625" style="35" customWidth="1"/>
    <col min="5598" max="5599" width="12.42578125" style="35" customWidth="1"/>
    <col min="5600" max="5600" width="11.28515625" style="35" customWidth="1"/>
    <col min="5601" max="5601" width="12.42578125" style="35" customWidth="1"/>
    <col min="5602" max="5602" width="11.28515625" style="35" customWidth="1"/>
    <col min="5603" max="5603" width="15.140625" style="35" customWidth="1"/>
    <col min="5604" max="5604" width="13.5703125" style="35" customWidth="1"/>
    <col min="5605" max="5605" width="12.42578125" style="35" customWidth="1"/>
    <col min="5606" max="5606" width="11.28515625" style="35" customWidth="1"/>
    <col min="5607" max="5607" width="14.140625" style="35" customWidth="1"/>
    <col min="5608" max="5608" width="10.28515625" style="35" customWidth="1"/>
    <col min="5609" max="5609" width="14.140625" style="35" customWidth="1"/>
    <col min="5610" max="5610" width="12" style="35" customWidth="1"/>
    <col min="5611" max="5611" width="13.28515625" style="35" customWidth="1"/>
    <col min="5612" max="5612" width="10.28515625" style="35" customWidth="1"/>
    <col min="5613" max="5613" width="12" style="35" customWidth="1"/>
    <col min="5614" max="5614" width="10.7109375" style="35" customWidth="1"/>
    <col min="5615" max="5617" width="0" style="35" hidden="1" customWidth="1"/>
    <col min="5618" max="5848" width="9.140625" style="35"/>
    <col min="5849" max="5849" width="5.140625" style="35" customWidth="1"/>
    <col min="5850" max="5850" width="26.42578125" style="35" customWidth="1"/>
    <col min="5851" max="5853" width="10.28515625" style="35" customWidth="1"/>
    <col min="5854" max="5855" width="12.42578125" style="35" customWidth="1"/>
    <col min="5856" max="5856" width="11.28515625" style="35" customWidth="1"/>
    <col min="5857" max="5857" width="12.42578125" style="35" customWidth="1"/>
    <col min="5858" max="5858" width="11.28515625" style="35" customWidth="1"/>
    <col min="5859" max="5859" width="15.140625" style="35" customWidth="1"/>
    <col min="5860" max="5860" width="13.5703125" style="35" customWidth="1"/>
    <col min="5861" max="5861" width="12.42578125" style="35" customWidth="1"/>
    <col min="5862" max="5862" width="11.28515625" style="35" customWidth="1"/>
    <col min="5863" max="5863" width="14.140625" style="35" customWidth="1"/>
    <col min="5864" max="5864" width="10.28515625" style="35" customWidth="1"/>
    <col min="5865" max="5865" width="14.140625" style="35" customWidth="1"/>
    <col min="5866" max="5866" width="12" style="35" customWidth="1"/>
    <col min="5867" max="5867" width="13.28515625" style="35" customWidth="1"/>
    <col min="5868" max="5868" width="10.28515625" style="35" customWidth="1"/>
    <col min="5869" max="5869" width="12" style="35" customWidth="1"/>
    <col min="5870" max="5870" width="10.7109375" style="35" customWidth="1"/>
    <col min="5871" max="5873" width="0" style="35" hidden="1" customWidth="1"/>
    <col min="5874" max="6104" width="9.140625" style="35"/>
    <col min="6105" max="6105" width="5.140625" style="35" customWidth="1"/>
    <col min="6106" max="6106" width="26.42578125" style="35" customWidth="1"/>
    <col min="6107" max="6109" width="10.28515625" style="35" customWidth="1"/>
    <col min="6110" max="6111" width="12.42578125" style="35" customWidth="1"/>
    <col min="6112" max="6112" width="11.28515625" style="35" customWidth="1"/>
    <col min="6113" max="6113" width="12.42578125" style="35" customWidth="1"/>
    <col min="6114" max="6114" width="11.28515625" style="35" customWidth="1"/>
    <col min="6115" max="6115" width="15.140625" style="35" customWidth="1"/>
    <col min="6116" max="6116" width="13.5703125" style="35" customWidth="1"/>
    <col min="6117" max="6117" width="12.42578125" style="35" customWidth="1"/>
    <col min="6118" max="6118" width="11.28515625" style="35" customWidth="1"/>
    <col min="6119" max="6119" width="14.140625" style="35" customWidth="1"/>
    <col min="6120" max="6120" width="10.28515625" style="35" customWidth="1"/>
    <col min="6121" max="6121" width="14.140625" style="35" customWidth="1"/>
    <col min="6122" max="6122" width="12" style="35" customWidth="1"/>
    <col min="6123" max="6123" width="13.28515625" style="35" customWidth="1"/>
    <col min="6124" max="6124" width="10.28515625" style="35" customWidth="1"/>
    <col min="6125" max="6125" width="12" style="35" customWidth="1"/>
    <col min="6126" max="6126" width="10.7109375" style="35" customWidth="1"/>
    <col min="6127" max="6129" width="0" style="35" hidden="1" customWidth="1"/>
    <col min="6130" max="6360" width="9.140625" style="35"/>
    <col min="6361" max="6361" width="5.140625" style="35" customWidth="1"/>
    <col min="6362" max="6362" width="26.42578125" style="35" customWidth="1"/>
    <col min="6363" max="6365" width="10.28515625" style="35" customWidth="1"/>
    <col min="6366" max="6367" width="12.42578125" style="35" customWidth="1"/>
    <col min="6368" max="6368" width="11.28515625" style="35" customWidth="1"/>
    <col min="6369" max="6369" width="12.42578125" style="35" customWidth="1"/>
    <col min="6370" max="6370" width="11.28515625" style="35" customWidth="1"/>
    <col min="6371" max="6371" width="15.140625" style="35" customWidth="1"/>
    <col min="6372" max="6372" width="13.5703125" style="35" customWidth="1"/>
    <col min="6373" max="6373" width="12.42578125" style="35" customWidth="1"/>
    <col min="6374" max="6374" width="11.28515625" style="35" customWidth="1"/>
    <col min="6375" max="6375" width="14.140625" style="35" customWidth="1"/>
    <col min="6376" max="6376" width="10.28515625" style="35" customWidth="1"/>
    <col min="6377" max="6377" width="14.140625" style="35" customWidth="1"/>
    <col min="6378" max="6378" width="12" style="35" customWidth="1"/>
    <col min="6379" max="6379" width="13.28515625" style="35" customWidth="1"/>
    <col min="6380" max="6380" width="10.28515625" style="35" customWidth="1"/>
    <col min="6381" max="6381" width="12" style="35" customWidth="1"/>
    <col min="6382" max="6382" width="10.7109375" style="35" customWidth="1"/>
    <col min="6383" max="6385" width="0" style="35" hidden="1" customWidth="1"/>
    <col min="6386" max="6616" width="9.140625" style="35"/>
    <col min="6617" max="6617" width="5.140625" style="35" customWidth="1"/>
    <col min="6618" max="6618" width="26.42578125" style="35" customWidth="1"/>
    <col min="6619" max="6621" width="10.28515625" style="35" customWidth="1"/>
    <col min="6622" max="6623" width="12.42578125" style="35" customWidth="1"/>
    <col min="6624" max="6624" width="11.28515625" style="35" customWidth="1"/>
    <col min="6625" max="6625" width="12.42578125" style="35" customWidth="1"/>
    <col min="6626" max="6626" width="11.28515625" style="35" customWidth="1"/>
    <col min="6627" max="6627" width="15.140625" style="35" customWidth="1"/>
    <col min="6628" max="6628" width="13.5703125" style="35" customWidth="1"/>
    <col min="6629" max="6629" width="12.42578125" style="35" customWidth="1"/>
    <col min="6630" max="6630" width="11.28515625" style="35" customWidth="1"/>
    <col min="6631" max="6631" width="14.140625" style="35" customWidth="1"/>
    <col min="6632" max="6632" width="10.28515625" style="35" customWidth="1"/>
    <col min="6633" max="6633" width="14.140625" style="35" customWidth="1"/>
    <col min="6634" max="6634" width="12" style="35" customWidth="1"/>
    <col min="6635" max="6635" width="13.28515625" style="35" customWidth="1"/>
    <col min="6636" max="6636" width="10.28515625" style="35" customWidth="1"/>
    <col min="6637" max="6637" width="12" style="35" customWidth="1"/>
    <col min="6638" max="6638" width="10.7109375" style="35" customWidth="1"/>
    <col min="6639" max="6641" width="0" style="35" hidden="1" customWidth="1"/>
    <col min="6642" max="6872" width="9.140625" style="35"/>
    <col min="6873" max="6873" width="5.140625" style="35" customWidth="1"/>
    <col min="6874" max="6874" width="26.42578125" style="35" customWidth="1"/>
    <col min="6875" max="6877" width="10.28515625" style="35" customWidth="1"/>
    <col min="6878" max="6879" width="12.42578125" style="35" customWidth="1"/>
    <col min="6880" max="6880" width="11.28515625" style="35" customWidth="1"/>
    <col min="6881" max="6881" width="12.42578125" style="35" customWidth="1"/>
    <col min="6882" max="6882" width="11.28515625" style="35" customWidth="1"/>
    <col min="6883" max="6883" width="15.140625" style="35" customWidth="1"/>
    <col min="6884" max="6884" width="13.5703125" style="35" customWidth="1"/>
    <col min="6885" max="6885" width="12.42578125" style="35" customWidth="1"/>
    <col min="6886" max="6886" width="11.28515625" style="35" customWidth="1"/>
    <col min="6887" max="6887" width="14.140625" style="35" customWidth="1"/>
    <col min="6888" max="6888" width="10.28515625" style="35" customWidth="1"/>
    <col min="6889" max="6889" width="14.140625" style="35" customWidth="1"/>
    <col min="6890" max="6890" width="12" style="35" customWidth="1"/>
    <col min="6891" max="6891" width="13.28515625" style="35" customWidth="1"/>
    <col min="6892" max="6892" width="10.28515625" style="35" customWidth="1"/>
    <col min="6893" max="6893" width="12" style="35" customWidth="1"/>
    <col min="6894" max="6894" width="10.7109375" style="35" customWidth="1"/>
    <col min="6895" max="6897" width="0" style="35" hidden="1" customWidth="1"/>
    <col min="6898" max="7128" width="9.140625" style="35"/>
    <col min="7129" max="7129" width="5.140625" style="35" customWidth="1"/>
    <col min="7130" max="7130" width="26.42578125" style="35" customWidth="1"/>
    <col min="7131" max="7133" width="10.28515625" style="35" customWidth="1"/>
    <col min="7134" max="7135" width="12.42578125" style="35" customWidth="1"/>
    <col min="7136" max="7136" width="11.28515625" style="35" customWidth="1"/>
    <col min="7137" max="7137" width="12.42578125" style="35" customWidth="1"/>
    <col min="7138" max="7138" width="11.28515625" style="35" customWidth="1"/>
    <col min="7139" max="7139" width="15.140625" style="35" customWidth="1"/>
    <col min="7140" max="7140" width="13.5703125" style="35" customWidth="1"/>
    <col min="7141" max="7141" width="12.42578125" style="35" customWidth="1"/>
    <col min="7142" max="7142" width="11.28515625" style="35" customWidth="1"/>
    <col min="7143" max="7143" width="14.140625" style="35" customWidth="1"/>
    <col min="7144" max="7144" width="10.28515625" style="35" customWidth="1"/>
    <col min="7145" max="7145" width="14.140625" style="35" customWidth="1"/>
    <col min="7146" max="7146" width="12" style="35" customWidth="1"/>
    <col min="7147" max="7147" width="13.28515625" style="35" customWidth="1"/>
    <col min="7148" max="7148" width="10.28515625" style="35" customWidth="1"/>
    <col min="7149" max="7149" width="12" style="35" customWidth="1"/>
    <col min="7150" max="7150" width="10.7109375" style="35" customWidth="1"/>
    <col min="7151" max="7153" width="0" style="35" hidden="1" customWidth="1"/>
    <col min="7154" max="7384" width="9.140625" style="35"/>
    <col min="7385" max="7385" width="5.140625" style="35" customWidth="1"/>
    <col min="7386" max="7386" width="26.42578125" style="35" customWidth="1"/>
    <col min="7387" max="7389" width="10.28515625" style="35" customWidth="1"/>
    <col min="7390" max="7391" width="12.42578125" style="35" customWidth="1"/>
    <col min="7392" max="7392" width="11.28515625" style="35" customWidth="1"/>
    <col min="7393" max="7393" width="12.42578125" style="35" customWidth="1"/>
    <col min="7394" max="7394" width="11.28515625" style="35" customWidth="1"/>
    <col min="7395" max="7395" width="15.140625" style="35" customWidth="1"/>
    <col min="7396" max="7396" width="13.5703125" style="35" customWidth="1"/>
    <col min="7397" max="7397" width="12.42578125" style="35" customWidth="1"/>
    <col min="7398" max="7398" width="11.28515625" style="35" customWidth="1"/>
    <col min="7399" max="7399" width="14.140625" style="35" customWidth="1"/>
    <col min="7400" max="7400" width="10.28515625" style="35" customWidth="1"/>
    <col min="7401" max="7401" width="14.140625" style="35" customWidth="1"/>
    <col min="7402" max="7402" width="12" style="35" customWidth="1"/>
    <col min="7403" max="7403" width="13.28515625" style="35" customWidth="1"/>
    <col min="7404" max="7404" width="10.28515625" style="35" customWidth="1"/>
    <col min="7405" max="7405" width="12" style="35" customWidth="1"/>
    <col min="7406" max="7406" width="10.7109375" style="35" customWidth="1"/>
    <col min="7407" max="7409" width="0" style="35" hidden="1" customWidth="1"/>
    <col min="7410" max="7640" width="9.140625" style="35"/>
    <col min="7641" max="7641" width="5.140625" style="35" customWidth="1"/>
    <col min="7642" max="7642" width="26.42578125" style="35" customWidth="1"/>
    <col min="7643" max="7645" width="10.28515625" style="35" customWidth="1"/>
    <col min="7646" max="7647" width="12.42578125" style="35" customWidth="1"/>
    <col min="7648" max="7648" width="11.28515625" style="35" customWidth="1"/>
    <col min="7649" max="7649" width="12.42578125" style="35" customWidth="1"/>
    <col min="7650" max="7650" width="11.28515625" style="35" customWidth="1"/>
    <col min="7651" max="7651" width="15.140625" style="35" customWidth="1"/>
    <col min="7652" max="7652" width="13.5703125" style="35" customWidth="1"/>
    <col min="7653" max="7653" width="12.42578125" style="35" customWidth="1"/>
    <col min="7654" max="7654" width="11.28515625" style="35" customWidth="1"/>
    <col min="7655" max="7655" width="14.140625" style="35" customWidth="1"/>
    <col min="7656" max="7656" width="10.28515625" style="35" customWidth="1"/>
    <col min="7657" max="7657" width="14.140625" style="35" customWidth="1"/>
    <col min="7658" max="7658" width="12" style="35" customWidth="1"/>
    <col min="7659" max="7659" width="13.28515625" style="35" customWidth="1"/>
    <col min="7660" max="7660" width="10.28515625" style="35" customWidth="1"/>
    <col min="7661" max="7661" width="12" style="35" customWidth="1"/>
    <col min="7662" max="7662" width="10.7109375" style="35" customWidth="1"/>
    <col min="7663" max="7665" width="0" style="35" hidden="1" customWidth="1"/>
    <col min="7666" max="7896" width="9.140625" style="35"/>
    <col min="7897" max="7897" width="5.140625" style="35" customWidth="1"/>
    <col min="7898" max="7898" width="26.42578125" style="35" customWidth="1"/>
    <col min="7899" max="7901" width="10.28515625" style="35" customWidth="1"/>
    <col min="7902" max="7903" width="12.42578125" style="35" customWidth="1"/>
    <col min="7904" max="7904" width="11.28515625" style="35" customWidth="1"/>
    <col min="7905" max="7905" width="12.42578125" style="35" customWidth="1"/>
    <col min="7906" max="7906" width="11.28515625" style="35" customWidth="1"/>
    <col min="7907" max="7907" width="15.140625" style="35" customWidth="1"/>
    <col min="7908" max="7908" width="13.5703125" style="35" customWidth="1"/>
    <col min="7909" max="7909" width="12.42578125" style="35" customWidth="1"/>
    <col min="7910" max="7910" width="11.28515625" style="35" customWidth="1"/>
    <col min="7911" max="7911" width="14.140625" style="35" customWidth="1"/>
    <col min="7912" max="7912" width="10.28515625" style="35" customWidth="1"/>
    <col min="7913" max="7913" width="14.140625" style="35" customWidth="1"/>
    <col min="7914" max="7914" width="12" style="35" customWidth="1"/>
    <col min="7915" max="7915" width="13.28515625" style="35" customWidth="1"/>
    <col min="7916" max="7916" width="10.28515625" style="35" customWidth="1"/>
    <col min="7917" max="7917" width="12" style="35" customWidth="1"/>
    <col min="7918" max="7918" width="10.7109375" style="35" customWidth="1"/>
    <col min="7919" max="7921" width="0" style="35" hidden="1" customWidth="1"/>
    <col min="7922" max="8152" width="9.140625" style="35"/>
    <col min="8153" max="8153" width="5.140625" style="35" customWidth="1"/>
    <col min="8154" max="8154" width="26.42578125" style="35" customWidth="1"/>
    <col min="8155" max="8157" width="10.28515625" style="35" customWidth="1"/>
    <col min="8158" max="8159" width="12.42578125" style="35" customWidth="1"/>
    <col min="8160" max="8160" width="11.28515625" style="35" customWidth="1"/>
    <col min="8161" max="8161" width="12.42578125" style="35" customWidth="1"/>
    <col min="8162" max="8162" width="11.28515625" style="35" customWidth="1"/>
    <col min="8163" max="8163" width="15.140625" style="35" customWidth="1"/>
    <col min="8164" max="8164" width="13.5703125" style="35" customWidth="1"/>
    <col min="8165" max="8165" width="12.42578125" style="35" customWidth="1"/>
    <col min="8166" max="8166" width="11.28515625" style="35" customWidth="1"/>
    <col min="8167" max="8167" width="14.140625" style="35" customWidth="1"/>
    <col min="8168" max="8168" width="10.28515625" style="35" customWidth="1"/>
    <col min="8169" max="8169" width="14.140625" style="35" customWidth="1"/>
    <col min="8170" max="8170" width="12" style="35" customWidth="1"/>
    <col min="8171" max="8171" width="13.28515625" style="35" customWidth="1"/>
    <col min="8172" max="8172" width="10.28515625" style="35" customWidth="1"/>
    <col min="8173" max="8173" width="12" style="35" customWidth="1"/>
    <col min="8174" max="8174" width="10.7109375" style="35" customWidth="1"/>
    <col min="8175" max="8177" width="0" style="35" hidden="1" customWidth="1"/>
    <col min="8178" max="8408" width="9.140625" style="35"/>
    <col min="8409" max="8409" width="5.140625" style="35" customWidth="1"/>
    <col min="8410" max="8410" width="26.42578125" style="35" customWidth="1"/>
    <col min="8411" max="8413" width="10.28515625" style="35" customWidth="1"/>
    <col min="8414" max="8415" width="12.42578125" style="35" customWidth="1"/>
    <col min="8416" max="8416" width="11.28515625" style="35" customWidth="1"/>
    <col min="8417" max="8417" width="12.42578125" style="35" customWidth="1"/>
    <col min="8418" max="8418" width="11.28515625" style="35" customWidth="1"/>
    <col min="8419" max="8419" width="15.140625" style="35" customWidth="1"/>
    <col min="8420" max="8420" width="13.5703125" style="35" customWidth="1"/>
    <col min="8421" max="8421" width="12.42578125" style="35" customWidth="1"/>
    <col min="8422" max="8422" width="11.28515625" style="35" customWidth="1"/>
    <col min="8423" max="8423" width="14.140625" style="35" customWidth="1"/>
    <col min="8424" max="8424" width="10.28515625" style="35" customWidth="1"/>
    <col min="8425" max="8425" width="14.140625" style="35" customWidth="1"/>
    <col min="8426" max="8426" width="12" style="35" customWidth="1"/>
    <col min="8427" max="8427" width="13.28515625" style="35" customWidth="1"/>
    <col min="8428" max="8428" width="10.28515625" style="35" customWidth="1"/>
    <col min="8429" max="8429" width="12" style="35" customWidth="1"/>
    <col min="8430" max="8430" width="10.7109375" style="35" customWidth="1"/>
    <col min="8431" max="8433" width="0" style="35" hidden="1" customWidth="1"/>
    <col min="8434" max="8664" width="9.140625" style="35"/>
    <col min="8665" max="8665" width="5.140625" style="35" customWidth="1"/>
    <col min="8666" max="8666" width="26.42578125" style="35" customWidth="1"/>
    <col min="8667" max="8669" width="10.28515625" style="35" customWidth="1"/>
    <col min="8670" max="8671" width="12.42578125" style="35" customWidth="1"/>
    <col min="8672" max="8672" width="11.28515625" style="35" customWidth="1"/>
    <col min="8673" max="8673" width="12.42578125" style="35" customWidth="1"/>
    <col min="8674" max="8674" width="11.28515625" style="35" customWidth="1"/>
    <col min="8675" max="8675" width="15.140625" style="35" customWidth="1"/>
    <col min="8676" max="8676" width="13.5703125" style="35" customWidth="1"/>
    <col min="8677" max="8677" width="12.42578125" style="35" customWidth="1"/>
    <col min="8678" max="8678" width="11.28515625" style="35" customWidth="1"/>
    <col min="8679" max="8679" width="14.140625" style="35" customWidth="1"/>
    <col min="8680" max="8680" width="10.28515625" style="35" customWidth="1"/>
    <col min="8681" max="8681" width="14.140625" style="35" customWidth="1"/>
    <col min="8682" max="8682" width="12" style="35" customWidth="1"/>
    <col min="8683" max="8683" width="13.28515625" style="35" customWidth="1"/>
    <col min="8684" max="8684" width="10.28515625" style="35" customWidth="1"/>
    <col min="8685" max="8685" width="12" style="35" customWidth="1"/>
    <col min="8686" max="8686" width="10.7109375" style="35" customWidth="1"/>
    <col min="8687" max="8689" width="0" style="35" hidden="1" customWidth="1"/>
    <col min="8690" max="8920" width="9.140625" style="35"/>
    <col min="8921" max="8921" width="5.140625" style="35" customWidth="1"/>
    <col min="8922" max="8922" width="26.42578125" style="35" customWidth="1"/>
    <col min="8923" max="8925" width="10.28515625" style="35" customWidth="1"/>
    <col min="8926" max="8927" width="12.42578125" style="35" customWidth="1"/>
    <col min="8928" max="8928" width="11.28515625" style="35" customWidth="1"/>
    <col min="8929" max="8929" width="12.42578125" style="35" customWidth="1"/>
    <col min="8930" max="8930" width="11.28515625" style="35" customWidth="1"/>
    <col min="8931" max="8931" width="15.140625" style="35" customWidth="1"/>
    <col min="8932" max="8932" width="13.5703125" style="35" customWidth="1"/>
    <col min="8933" max="8933" width="12.42578125" style="35" customWidth="1"/>
    <col min="8934" max="8934" width="11.28515625" style="35" customWidth="1"/>
    <col min="8935" max="8935" width="14.140625" style="35" customWidth="1"/>
    <col min="8936" max="8936" width="10.28515625" style="35" customWidth="1"/>
    <col min="8937" max="8937" width="14.140625" style="35" customWidth="1"/>
    <col min="8938" max="8938" width="12" style="35" customWidth="1"/>
    <col min="8939" max="8939" width="13.28515625" style="35" customWidth="1"/>
    <col min="8940" max="8940" width="10.28515625" style="35" customWidth="1"/>
    <col min="8941" max="8941" width="12" style="35" customWidth="1"/>
    <col min="8942" max="8942" width="10.7109375" style="35" customWidth="1"/>
    <col min="8943" max="8945" width="0" style="35" hidden="1" customWidth="1"/>
    <col min="8946" max="9176" width="9.140625" style="35"/>
    <col min="9177" max="9177" width="5.140625" style="35" customWidth="1"/>
    <col min="9178" max="9178" width="26.42578125" style="35" customWidth="1"/>
    <col min="9179" max="9181" width="10.28515625" style="35" customWidth="1"/>
    <col min="9182" max="9183" width="12.42578125" style="35" customWidth="1"/>
    <col min="9184" max="9184" width="11.28515625" style="35" customWidth="1"/>
    <col min="9185" max="9185" width="12.42578125" style="35" customWidth="1"/>
    <col min="9186" max="9186" width="11.28515625" style="35" customWidth="1"/>
    <col min="9187" max="9187" width="15.140625" style="35" customWidth="1"/>
    <col min="9188" max="9188" width="13.5703125" style="35" customWidth="1"/>
    <col min="9189" max="9189" width="12.42578125" style="35" customWidth="1"/>
    <col min="9190" max="9190" width="11.28515625" style="35" customWidth="1"/>
    <col min="9191" max="9191" width="14.140625" style="35" customWidth="1"/>
    <col min="9192" max="9192" width="10.28515625" style="35" customWidth="1"/>
    <col min="9193" max="9193" width="14.140625" style="35" customWidth="1"/>
    <col min="9194" max="9194" width="12" style="35" customWidth="1"/>
    <col min="9195" max="9195" width="13.28515625" style="35" customWidth="1"/>
    <col min="9196" max="9196" width="10.28515625" style="35" customWidth="1"/>
    <col min="9197" max="9197" width="12" style="35" customWidth="1"/>
    <col min="9198" max="9198" width="10.7109375" style="35" customWidth="1"/>
    <col min="9199" max="9201" width="0" style="35" hidden="1" customWidth="1"/>
    <col min="9202" max="9432" width="9.140625" style="35"/>
    <col min="9433" max="9433" width="5.140625" style="35" customWidth="1"/>
    <col min="9434" max="9434" width="26.42578125" style="35" customWidth="1"/>
    <col min="9435" max="9437" width="10.28515625" style="35" customWidth="1"/>
    <col min="9438" max="9439" width="12.42578125" style="35" customWidth="1"/>
    <col min="9440" max="9440" width="11.28515625" style="35" customWidth="1"/>
    <col min="9441" max="9441" width="12.42578125" style="35" customWidth="1"/>
    <col min="9442" max="9442" width="11.28515625" style="35" customWidth="1"/>
    <col min="9443" max="9443" width="15.140625" style="35" customWidth="1"/>
    <col min="9444" max="9444" width="13.5703125" style="35" customWidth="1"/>
    <col min="9445" max="9445" width="12.42578125" style="35" customWidth="1"/>
    <col min="9446" max="9446" width="11.28515625" style="35" customWidth="1"/>
    <col min="9447" max="9447" width="14.140625" style="35" customWidth="1"/>
    <col min="9448" max="9448" width="10.28515625" style="35" customWidth="1"/>
    <col min="9449" max="9449" width="14.140625" style="35" customWidth="1"/>
    <col min="9450" max="9450" width="12" style="35" customWidth="1"/>
    <col min="9451" max="9451" width="13.28515625" style="35" customWidth="1"/>
    <col min="9452" max="9452" width="10.28515625" style="35" customWidth="1"/>
    <col min="9453" max="9453" width="12" style="35" customWidth="1"/>
    <col min="9454" max="9454" width="10.7109375" style="35" customWidth="1"/>
    <col min="9455" max="9457" width="0" style="35" hidden="1" customWidth="1"/>
    <col min="9458" max="9688" width="9.140625" style="35"/>
    <col min="9689" max="9689" width="5.140625" style="35" customWidth="1"/>
    <col min="9690" max="9690" width="26.42578125" style="35" customWidth="1"/>
    <col min="9691" max="9693" width="10.28515625" style="35" customWidth="1"/>
    <col min="9694" max="9695" width="12.42578125" style="35" customWidth="1"/>
    <col min="9696" max="9696" width="11.28515625" style="35" customWidth="1"/>
    <col min="9697" max="9697" width="12.42578125" style="35" customWidth="1"/>
    <col min="9698" max="9698" width="11.28515625" style="35" customWidth="1"/>
    <col min="9699" max="9699" width="15.140625" style="35" customWidth="1"/>
    <col min="9700" max="9700" width="13.5703125" style="35" customWidth="1"/>
    <col min="9701" max="9701" width="12.42578125" style="35" customWidth="1"/>
    <col min="9702" max="9702" width="11.28515625" style="35" customWidth="1"/>
    <col min="9703" max="9703" width="14.140625" style="35" customWidth="1"/>
    <col min="9704" max="9704" width="10.28515625" style="35" customWidth="1"/>
    <col min="9705" max="9705" width="14.140625" style="35" customWidth="1"/>
    <col min="9706" max="9706" width="12" style="35" customWidth="1"/>
    <col min="9707" max="9707" width="13.28515625" style="35" customWidth="1"/>
    <col min="9708" max="9708" width="10.28515625" style="35" customWidth="1"/>
    <col min="9709" max="9709" width="12" style="35" customWidth="1"/>
    <col min="9710" max="9710" width="10.7109375" style="35" customWidth="1"/>
    <col min="9711" max="9713" width="0" style="35" hidden="1" customWidth="1"/>
    <col min="9714" max="9944" width="9.140625" style="35"/>
    <col min="9945" max="9945" width="5.140625" style="35" customWidth="1"/>
    <col min="9946" max="9946" width="26.42578125" style="35" customWidth="1"/>
    <col min="9947" max="9949" width="10.28515625" style="35" customWidth="1"/>
    <col min="9950" max="9951" width="12.42578125" style="35" customWidth="1"/>
    <col min="9952" max="9952" width="11.28515625" style="35" customWidth="1"/>
    <col min="9953" max="9953" width="12.42578125" style="35" customWidth="1"/>
    <col min="9954" max="9954" width="11.28515625" style="35" customWidth="1"/>
    <col min="9955" max="9955" width="15.140625" style="35" customWidth="1"/>
    <col min="9956" max="9956" width="13.5703125" style="35" customWidth="1"/>
    <col min="9957" max="9957" width="12.42578125" style="35" customWidth="1"/>
    <col min="9958" max="9958" width="11.28515625" style="35" customWidth="1"/>
    <col min="9959" max="9959" width="14.140625" style="35" customWidth="1"/>
    <col min="9960" max="9960" width="10.28515625" style="35" customWidth="1"/>
    <col min="9961" max="9961" width="14.140625" style="35" customWidth="1"/>
    <col min="9962" max="9962" width="12" style="35" customWidth="1"/>
    <col min="9963" max="9963" width="13.28515625" style="35" customWidth="1"/>
    <col min="9964" max="9964" width="10.28515625" style="35" customWidth="1"/>
    <col min="9965" max="9965" width="12" style="35" customWidth="1"/>
    <col min="9966" max="9966" width="10.7109375" style="35" customWidth="1"/>
    <col min="9967" max="9969" width="0" style="35" hidden="1" customWidth="1"/>
    <col min="9970" max="10200" width="9.140625" style="35"/>
    <col min="10201" max="10201" width="5.140625" style="35" customWidth="1"/>
    <col min="10202" max="10202" width="26.42578125" style="35" customWidth="1"/>
    <col min="10203" max="10205" width="10.28515625" style="35" customWidth="1"/>
    <col min="10206" max="10207" width="12.42578125" style="35" customWidth="1"/>
    <col min="10208" max="10208" width="11.28515625" style="35" customWidth="1"/>
    <col min="10209" max="10209" width="12.42578125" style="35" customWidth="1"/>
    <col min="10210" max="10210" width="11.28515625" style="35" customWidth="1"/>
    <col min="10211" max="10211" width="15.140625" style="35" customWidth="1"/>
    <col min="10212" max="10212" width="13.5703125" style="35" customWidth="1"/>
    <col min="10213" max="10213" width="12.42578125" style="35" customWidth="1"/>
    <col min="10214" max="10214" width="11.28515625" style="35" customWidth="1"/>
    <col min="10215" max="10215" width="14.140625" style="35" customWidth="1"/>
    <col min="10216" max="10216" width="10.28515625" style="35" customWidth="1"/>
    <col min="10217" max="10217" width="14.140625" style="35" customWidth="1"/>
    <col min="10218" max="10218" width="12" style="35" customWidth="1"/>
    <col min="10219" max="10219" width="13.28515625" style="35" customWidth="1"/>
    <col min="10220" max="10220" width="10.28515625" style="35" customWidth="1"/>
    <col min="10221" max="10221" width="12" style="35" customWidth="1"/>
    <col min="10222" max="10222" width="10.7109375" style="35" customWidth="1"/>
    <col min="10223" max="10225" width="0" style="35" hidden="1" customWidth="1"/>
    <col min="10226" max="10456" width="9.140625" style="35"/>
    <col min="10457" max="10457" width="5.140625" style="35" customWidth="1"/>
    <col min="10458" max="10458" width="26.42578125" style="35" customWidth="1"/>
    <col min="10459" max="10461" width="10.28515625" style="35" customWidth="1"/>
    <col min="10462" max="10463" width="12.42578125" style="35" customWidth="1"/>
    <col min="10464" max="10464" width="11.28515625" style="35" customWidth="1"/>
    <col min="10465" max="10465" width="12.42578125" style="35" customWidth="1"/>
    <col min="10466" max="10466" width="11.28515625" style="35" customWidth="1"/>
    <col min="10467" max="10467" width="15.140625" style="35" customWidth="1"/>
    <col min="10468" max="10468" width="13.5703125" style="35" customWidth="1"/>
    <col min="10469" max="10469" width="12.42578125" style="35" customWidth="1"/>
    <col min="10470" max="10470" width="11.28515625" style="35" customWidth="1"/>
    <col min="10471" max="10471" width="14.140625" style="35" customWidth="1"/>
    <col min="10472" max="10472" width="10.28515625" style="35" customWidth="1"/>
    <col min="10473" max="10473" width="14.140625" style="35" customWidth="1"/>
    <col min="10474" max="10474" width="12" style="35" customWidth="1"/>
    <col min="10475" max="10475" width="13.28515625" style="35" customWidth="1"/>
    <col min="10476" max="10476" width="10.28515625" style="35" customWidth="1"/>
    <col min="10477" max="10477" width="12" style="35" customWidth="1"/>
    <col min="10478" max="10478" width="10.7109375" style="35" customWidth="1"/>
    <col min="10479" max="10481" width="0" style="35" hidden="1" customWidth="1"/>
    <col min="10482" max="10712" width="9.140625" style="35"/>
    <col min="10713" max="10713" width="5.140625" style="35" customWidth="1"/>
    <col min="10714" max="10714" width="26.42578125" style="35" customWidth="1"/>
    <col min="10715" max="10717" width="10.28515625" style="35" customWidth="1"/>
    <col min="10718" max="10719" width="12.42578125" style="35" customWidth="1"/>
    <col min="10720" max="10720" width="11.28515625" style="35" customWidth="1"/>
    <col min="10721" max="10721" width="12.42578125" style="35" customWidth="1"/>
    <col min="10722" max="10722" width="11.28515625" style="35" customWidth="1"/>
    <col min="10723" max="10723" width="15.140625" style="35" customWidth="1"/>
    <col min="10724" max="10724" width="13.5703125" style="35" customWidth="1"/>
    <col min="10725" max="10725" width="12.42578125" style="35" customWidth="1"/>
    <col min="10726" max="10726" width="11.28515625" style="35" customWidth="1"/>
    <col min="10727" max="10727" width="14.140625" style="35" customWidth="1"/>
    <col min="10728" max="10728" width="10.28515625" style="35" customWidth="1"/>
    <col min="10729" max="10729" width="14.140625" style="35" customWidth="1"/>
    <col min="10730" max="10730" width="12" style="35" customWidth="1"/>
    <col min="10731" max="10731" width="13.28515625" style="35" customWidth="1"/>
    <col min="10732" max="10732" width="10.28515625" style="35" customWidth="1"/>
    <col min="10733" max="10733" width="12" style="35" customWidth="1"/>
    <col min="10734" max="10734" width="10.7109375" style="35" customWidth="1"/>
    <col min="10735" max="10737" width="0" style="35" hidden="1" customWidth="1"/>
    <col min="10738" max="10968" width="9.140625" style="35"/>
    <col min="10969" max="10969" width="5.140625" style="35" customWidth="1"/>
    <col min="10970" max="10970" width="26.42578125" style="35" customWidth="1"/>
    <col min="10971" max="10973" width="10.28515625" style="35" customWidth="1"/>
    <col min="10974" max="10975" width="12.42578125" style="35" customWidth="1"/>
    <col min="10976" max="10976" width="11.28515625" style="35" customWidth="1"/>
    <col min="10977" max="10977" width="12.42578125" style="35" customWidth="1"/>
    <col min="10978" max="10978" width="11.28515625" style="35" customWidth="1"/>
    <col min="10979" max="10979" width="15.140625" style="35" customWidth="1"/>
    <col min="10980" max="10980" width="13.5703125" style="35" customWidth="1"/>
    <col min="10981" max="10981" width="12.42578125" style="35" customWidth="1"/>
    <col min="10982" max="10982" width="11.28515625" style="35" customWidth="1"/>
    <col min="10983" max="10983" width="14.140625" style="35" customWidth="1"/>
    <col min="10984" max="10984" width="10.28515625" style="35" customWidth="1"/>
    <col min="10985" max="10985" width="14.140625" style="35" customWidth="1"/>
    <col min="10986" max="10986" width="12" style="35" customWidth="1"/>
    <col min="10987" max="10987" width="13.28515625" style="35" customWidth="1"/>
    <col min="10988" max="10988" width="10.28515625" style="35" customWidth="1"/>
    <col min="10989" max="10989" width="12" style="35" customWidth="1"/>
    <col min="10990" max="10990" width="10.7109375" style="35" customWidth="1"/>
    <col min="10991" max="10993" width="0" style="35" hidden="1" customWidth="1"/>
    <col min="10994" max="11224" width="9.140625" style="35"/>
    <col min="11225" max="11225" width="5.140625" style="35" customWidth="1"/>
    <col min="11226" max="11226" width="26.42578125" style="35" customWidth="1"/>
    <col min="11227" max="11229" width="10.28515625" style="35" customWidth="1"/>
    <col min="11230" max="11231" width="12.42578125" style="35" customWidth="1"/>
    <col min="11232" max="11232" width="11.28515625" style="35" customWidth="1"/>
    <col min="11233" max="11233" width="12.42578125" style="35" customWidth="1"/>
    <col min="11234" max="11234" width="11.28515625" style="35" customWidth="1"/>
    <col min="11235" max="11235" width="15.140625" style="35" customWidth="1"/>
    <col min="11236" max="11236" width="13.5703125" style="35" customWidth="1"/>
    <col min="11237" max="11237" width="12.42578125" style="35" customWidth="1"/>
    <col min="11238" max="11238" width="11.28515625" style="35" customWidth="1"/>
    <col min="11239" max="11239" width="14.140625" style="35" customWidth="1"/>
    <col min="11240" max="11240" width="10.28515625" style="35" customWidth="1"/>
    <col min="11241" max="11241" width="14.140625" style="35" customWidth="1"/>
    <col min="11242" max="11242" width="12" style="35" customWidth="1"/>
    <col min="11243" max="11243" width="13.28515625" style="35" customWidth="1"/>
    <col min="11244" max="11244" width="10.28515625" style="35" customWidth="1"/>
    <col min="11245" max="11245" width="12" style="35" customWidth="1"/>
    <col min="11246" max="11246" width="10.7109375" style="35" customWidth="1"/>
    <col min="11247" max="11249" width="0" style="35" hidden="1" customWidth="1"/>
    <col min="11250" max="11480" width="9.140625" style="35"/>
    <col min="11481" max="11481" width="5.140625" style="35" customWidth="1"/>
    <col min="11482" max="11482" width="26.42578125" style="35" customWidth="1"/>
    <col min="11483" max="11485" width="10.28515625" style="35" customWidth="1"/>
    <col min="11486" max="11487" width="12.42578125" style="35" customWidth="1"/>
    <col min="11488" max="11488" width="11.28515625" style="35" customWidth="1"/>
    <col min="11489" max="11489" width="12.42578125" style="35" customWidth="1"/>
    <col min="11490" max="11490" width="11.28515625" style="35" customWidth="1"/>
    <col min="11491" max="11491" width="15.140625" style="35" customWidth="1"/>
    <col min="11492" max="11492" width="13.5703125" style="35" customWidth="1"/>
    <col min="11493" max="11493" width="12.42578125" style="35" customWidth="1"/>
    <col min="11494" max="11494" width="11.28515625" style="35" customWidth="1"/>
    <col min="11495" max="11495" width="14.140625" style="35" customWidth="1"/>
    <col min="11496" max="11496" width="10.28515625" style="35" customWidth="1"/>
    <col min="11497" max="11497" width="14.140625" style="35" customWidth="1"/>
    <col min="11498" max="11498" width="12" style="35" customWidth="1"/>
    <col min="11499" max="11499" width="13.28515625" style="35" customWidth="1"/>
    <col min="11500" max="11500" width="10.28515625" style="35" customWidth="1"/>
    <col min="11501" max="11501" width="12" style="35" customWidth="1"/>
    <col min="11502" max="11502" width="10.7109375" style="35" customWidth="1"/>
    <col min="11503" max="11505" width="0" style="35" hidden="1" customWidth="1"/>
    <col min="11506" max="11736" width="9.140625" style="35"/>
    <col min="11737" max="11737" width="5.140625" style="35" customWidth="1"/>
    <col min="11738" max="11738" width="26.42578125" style="35" customWidth="1"/>
    <col min="11739" max="11741" width="10.28515625" style="35" customWidth="1"/>
    <col min="11742" max="11743" width="12.42578125" style="35" customWidth="1"/>
    <col min="11744" max="11744" width="11.28515625" style="35" customWidth="1"/>
    <col min="11745" max="11745" width="12.42578125" style="35" customWidth="1"/>
    <col min="11746" max="11746" width="11.28515625" style="35" customWidth="1"/>
    <col min="11747" max="11747" width="15.140625" style="35" customWidth="1"/>
    <col min="11748" max="11748" width="13.5703125" style="35" customWidth="1"/>
    <col min="11749" max="11749" width="12.42578125" style="35" customWidth="1"/>
    <col min="11750" max="11750" width="11.28515625" style="35" customWidth="1"/>
    <col min="11751" max="11751" width="14.140625" style="35" customWidth="1"/>
    <col min="11752" max="11752" width="10.28515625" style="35" customWidth="1"/>
    <col min="11753" max="11753" width="14.140625" style="35" customWidth="1"/>
    <col min="11754" max="11754" width="12" style="35" customWidth="1"/>
    <col min="11755" max="11755" width="13.28515625" style="35" customWidth="1"/>
    <col min="11756" max="11756" width="10.28515625" style="35" customWidth="1"/>
    <col min="11757" max="11757" width="12" style="35" customWidth="1"/>
    <col min="11758" max="11758" width="10.7109375" style="35" customWidth="1"/>
    <col min="11759" max="11761" width="0" style="35" hidden="1" customWidth="1"/>
    <col min="11762" max="11992" width="9.140625" style="35"/>
    <col min="11993" max="11993" width="5.140625" style="35" customWidth="1"/>
    <col min="11994" max="11994" width="26.42578125" style="35" customWidth="1"/>
    <col min="11995" max="11997" width="10.28515625" style="35" customWidth="1"/>
    <col min="11998" max="11999" width="12.42578125" style="35" customWidth="1"/>
    <col min="12000" max="12000" width="11.28515625" style="35" customWidth="1"/>
    <col min="12001" max="12001" width="12.42578125" style="35" customWidth="1"/>
    <col min="12002" max="12002" width="11.28515625" style="35" customWidth="1"/>
    <col min="12003" max="12003" width="15.140625" style="35" customWidth="1"/>
    <col min="12004" max="12004" width="13.5703125" style="35" customWidth="1"/>
    <col min="12005" max="12005" width="12.42578125" style="35" customWidth="1"/>
    <col min="12006" max="12006" width="11.28515625" style="35" customWidth="1"/>
    <col min="12007" max="12007" width="14.140625" style="35" customWidth="1"/>
    <col min="12008" max="12008" width="10.28515625" style="35" customWidth="1"/>
    <col min="12009" max="12009" width="14.140625" style="35" customWidth="1"/>
    <col min="12010" max="12010" width="12" style="35" customWidth="1"/>
    <col min="12011" max="12011" width="13.28515625" style="35" customWidth="1"/>
    <col min="12012" max="12012" width="10.28515625" style="35" customWidth="1"/>
    <col min="12013" max="12013" width="12" style="35" customWidth="1"/>
    <col min="12014" max="12014" width="10.7109375" style="35" customWidth="1"/>
    <col min="12015" max="12017" width="0" style="35" hidden="1" customWidth="1"/>
    <col min="12018" max="12248" width="9.140625" style="35"/>
    <col min="12249" max="12249" width="5.140625" style="35" customWidth="1"/>
    <col min="12250" max="12250" width="26.42578125" style="35" customWidth="1"/>
    <col min="12251" max="12253" width="10.28515625" style="35" customWidth="1"/>
    <col min="12254" max="12255" width="12.42578125" style="35" customWidth="1"/>
    <col min="12256" max="12256" width="11.28515625" style="35" customWidth="1"/>
    <col min="12257" max="12257" width="12.42578125" style="35" customWidth="1"/>
    <col min="12258" max="12258" width="11.28515625" style="35" customWidth="1"/>
    <col min="12259" max="12259" width="15.140625" style="35" customWidth="1"/>
    <col min="12260" max="12260" width="13.5703125" style="35" customWidth="1"/>
    <col min="12261" max="12261" width="12.42578125" style="35" customWidth="1"/>
    <col min="12262" max="12262" width="11.28515625" style="35" customWidth="1"/>
    <col min="12263" max="12263" width="14.140625" style="35" customWidth="1"/>
    <col min="12264" max="12264" width="10.28515625" style="35" customWidth="1"/>
    <col min="12265" max="12265" width="14.140625" style="35" customWidth="1"/>
    <col min="12266" max="12266" width="12" style="35" customWidth="1"/>
    <col min="12267" max="12267" width="13.28515625" style="35" customWidth="1"/>
    <col min="12268" max="12268" width="10.28515625" style="35" customWidth="1"/>
    <col min="12269" max="12269" width="12" style="35" customWidth="1"/>
    <col min="12270" max="12270" width="10.7109375" style="35" customWidth="1"/>
    <col min="12271" max="12273" width="0" style="35" hidden="1" customWidth="1"/>
    <col min="12274" max="12504" width="9.140625" style="35"/>
    <col min="12505" max="12505" width="5.140625" style="35" customWidth="1"/>
    <col min="12506" max="12506" width="26.42578125" style="35" customWidth="1"/>
    <col min="12507" max="12509" width="10.28515625" style="35" customWidth="1"/>
    <col min="12510" max="12511" width="12.42578125" style="35" customWidth="1"/>
    <col min="12512" max="12512" width="11.28515625" style="35" customWidth="1"/>
    <col min="12513" max="12513" width="12.42578125" style="35" customWidth="1"/>
    <col min="12514" max="12514" width="11.28515625" style="35" customWidth="1"/>
    <col min="12515" max="12515" width="15.140625" style="35" customWidth="1"/>
    <col min="12516" max="12516" width="13.5703125" style="35" customWidth="1"/>
    <col min="12517" max="12517" width="12.42578125" style="35" customWidth="1"/>
    <col min="12518" max="12518" width="11.28515625" style="35" customWidth="1"/>
    <col min="12519" max="12519" width="14.140625" style="35" customWidth="1"/>
    <col min="12520" max="12520" width="10.28515625" style="35" customWidth="1"/>
    <col min="12521" max="12521" width="14.140625" style="35" customWidth="1"/>
    <col min="12522" max="12522" width="12" style="35" customWidth="1"/>
    <col min="12523" max="12523" width="13.28515625" style="35" customWidth="1"/>
    <col min="12524" max="12524" width="10.28515625" style="35" customWidth="1"/>
    <col min="12525" max="12525" width="12" style="35" customWidth="1"/>
    <col min="12526" max="12526" width="10.7109375" style="35" customWidth="1"/>
    <col min="12527" max="12529" width="0" style="35" hidden="1" customWidth="1"/>
    <col min="12530" max="12760" width="9.140625" style="35"/>
    <col min="12761" max="12761" width="5.140625" style="35" customWidth="1"/>
    <col min="12762" max="12762" width="26.42578125" style="35" customWidth="1"/>
    <col min="12763" max="12765" width="10.28515625" style="35" customWidth="1"/>
    <col min="12766" max="12767" width="12.42578125" style="35" customWidth="1"/>
    <col min="12768" max="12768" width="11.28515625" style="35" customWidth="1"/>
    <col min="12769" max="12769" width="12.42578125" style="35" customWidth="1"/>
    <col min="12770" max="12770" width="11.28515625" style="35" customWidth="1"/>
    <col min="12771" max="12771" width="15.140625" style="35" customWidth="1"/>
    <col min="12772" max="12772" width="13.5703125" style="35" customWidth="1"/>
    <col min="12773" max="12773" width="12.42578125" style="35" customWidth="1"/>
    <col min="12774" max="12774" width="11.28515625" style="35" customWidth="1"/>
    <col min="12775" max="12775" width="14.140625" style="35" customWidth="1"/>
    <col min="12776" max="12776" width="10.28515625" style="35" customWidth="1"/>
    <col min="12777" max="12777" width="14.140625" style="35" customWidth="1"/>
    <col min="12778" max="12778" width="12" style="35" customWidth="1"/>
    <col min="12779" max="12779" width="13.28515625" style="35" customWidth="1"/>
    <col min="12780" max="12780" width="10.28515625" style="35" customWidth="1"/>
    <col min="12781" max="12781" width="12" style="35" customWidth="1"/>
    <col min="12782" max="12782" width="10.7109375" style="35" customWidth="1"/>
    <col min="12783" max="12785" width="0" style="35" hidden="1" customWidth="1"/>
    <col min="12786" max="13016" width="9.140625" style="35"/>
    <col min="13017" max="13017" width="5.140625" style="35" customWidth="1"/>
    <col min="13018" max="13018" width="26.42578125" style="35" customWidth="1"/>
    <col min="13019" max="13021" width="10.28515625" style="35" customWidth="1"/>
    <col min="13022" max="13023" width="12.42578125" style="35" customWidth="1"/>
    <col min="13024" max="13024" width="11.28515625" style="35" customWidth="1"/>
    <col min="13025" max="13025" width="12.42578125" style="35" customWidth="1"/>
    <col min="13026" max="13026" width="11.28515625" style="35" customWidth="1"/>
    <col min="13027" max="13027" width="15.140625" style="35" customWidth="1"/>
    <col min="13028" max="13028" width="13.5703125" style="35" customWidth="1"/>
    <col min="13029" max="13029" width="12.42578125" style="35" customWidth="1"/>
    <col min="13030" max="13030" width="11.28515625" style="35" customWidth="1"/>
    <col min="13031" max="13031" width="14.140625" style="35" customWidth="1"/>
    <col min="13032" max="13032" width="10.28515625" style="35" customWidth="1"/>
    <col min="13033" max="13033" width="14.140625" style="35" customWidth="1"/>
    <col min="13034" max="13034" width="12" style="35" customWidth="1"/>
    <col min="13035" max="13035" width="13.28515625" style="35" customWidth="1"/>
    <col min="13036" max="13036" width="10.28515625" style="35" customWidth="1"/>
    <col min="13037" max="13037" width="12" style="35" customWidth="1"/>
    <col min="13038" max="13038" width="10.7109375" style="35" customWidth="1"/>
    <col min="13039" max="13041" width="0" style="35" hidden="1" customWidth="1"/>
    <col min="13042" max="13272" width="9.140625" style="35"/>
    <col min="13273" max="13273" width="5.140625" style="35" customWidth="1"/>
    <col min="13274" max="13274" width="26.42578125" style="35" customWidth="1"/>
    <col min="13275" max="13277" width="10.28515625" style="35" customWidth="1"/>
    <col min="13278" max="13279" width="12.42578125" style="35" customWidth="1"/>
    <col min="13280" max="13280" width="11.28515625" style="35" customWidth="1"/>
    <col min="13281" max="13281" width="12.42578125" style="35" customWidth="1"/>
    <col min="13282" max="13282" width="11.28515625" style="35" customWidth="1"/>
    <col min="13283" max="13283" width="15.140625" style="35" customWidth="1"/>
    <col min="13284" max="13284" width="13.5703125" style="35" customWidth="1"/>
    <col min="13285" max="13285" width="12.42578125" style="35" customWidth="1"/>
    <col min="13286" max="13286" width="11.28515625" style="35" customWidth="1"/>
    <col min="13287" max="13287" width="14.140625" style="35" customWidth="1"/>
    <col min="13288" max="13288" width="10.28515625" style="35" customWidth="1"/>
    <col min="13289" max="13289" width="14.140625" style="35" customWidth="1"/>
    <col min="13290" max="13290" width="12" style="35" customWidth="1"/>
    <col min="13291" max="13291" width="13.28515625" style="35" customWidth="1"/>
    <col min="13292" max="13292" width="10.28515625" style="35" customWidth="1"/>
    <col min="13293" max="13293" width="12" style="35" customWidth="1"/>
    <col min="13294" max="13294" width="10.7109375" style="35" customWidth="1"/>
    <col min="13295" max="13297" width="0" style="35" hidden="1" customWidth="1"/>
    <col min="13298" max="13528" width="9.140625" style="35"/>
    <col min="13529" max="13529" width="5.140625" style="35" customWidth="1"/>
    <col min="13530" max="13530" width="26.42578125" style="35" customWidth="1"/>
    <col min="13531" max="13533" width="10.28515625" style="35" customWidth="1"/>
    <col min="13534" max="13535" width="12.42578125" style="35" customWidth="1"/>
    <col min="13536" max="13536" width="11.28515625" style="35" customWidth="1"/>
    <col min="13537" max="13537" width="12.42578125" style="35" customWidth="1"/>
    <col min="13538" max="13538" width="11.28515625" style="35" customWidth="1"/>
    <col min="13539" max="13539" width="15.140625" style="35" customWidth="1"/>
    <col min="13540" max="13540" width="13.5703125" style="35" customWidth="1"/>
    <col min="13541" max="13541" width="12.42578125" style="35" customWidth="1"/>
    <col min="13542" max="13542" width="11.28515625" style="35" customWidth="1"/>
    <col min="13543" max="13543" width="14.140625" style="35" customWidth="1"/>
    <col min="13544" max="13544" width="10.28515625" style="35" customWidth="1"/>
    <col min="13545" max="13545" width="14.140625" style="35" customWidth="1"/>
    <col min="13546" max="13546" width="12" style="35" customWidth="1"/>
    <col min="13547" max="13547" width="13.28515625" style="35" customWidth="1"/>
    <col min="13548" max="13548" width="10.28515625" style="35" customWidth="1"/>
    <col min="13549" max="13549" width="12" style="35" customWidth="1"/>
    <col min="13550" max="13550" width="10.7109375" style="35" customWidth="1"/>
    <col min="13551" max="13553" width="0" style="35" hidden="1" customWidth="1"/>
    <col min="13554" max="13784" width="9.140625" style="35"/>
    <col min="13785" max="13785" width="5.140625" style="35" customWidth="1"/>
    <col min="13786" max="13786" width="26.42578125" style="35" customWidth="1"/>
    <col min="13787" max="13789" width="10.28515625" style="35" customWidth="1"/>
    <col min="13790" max="13791" width="12.42578125" style="35" customWidth="1"/>
    <col min="13792" max="13792" width="11.28515625" style="35" customWidth="1"/>
    <col min="13793" max="13793" width="12.42578125" style="35" customWidth="1"/>
    <col min="13794" max="13794" width="11.28515625" style="35" customWidth="1"/>
    <col min="13795" max="13795" width="15.140625" style="35" customWidth="1"/>
    <col min="13796" max="13796" width="13.5703125" style="35" customWidth="1"/>
    <col min="13797" max="13797" width="12.42578125" style="35" customWidth="1"/>
    <col min="13798" max="13798" width="11.28515625" style="35" customWidth="1"/>
    <col min="13799" max="13799" width="14.140625" style="35" customWidth="1"/>
    <col min="13800" max="13800" width="10.28515625" style="35" customWidth="1"/>
    <col min="13801" max="13801" width="14.140625" style="35" customWidth="1"/>
    <col min="13802" max="13802" width="12" style="35" customWidth="1"/>
    <col min="13803" max="13803" width="13.28515625" style="35" customWidth="1"/>
    <col min="13804" max="13804" width="10.28515625" style="35" customWidth="1"/>
    <col min="13805" max="13805" width="12" style="35" customWidth="1"/>
    <col min="13806" max="13806" width="10.7109375" style="35" customWidth="1"/>
    <col min="13807" max="13809" width="0" style="35" hidden="1" customWidth="1"/>
    <col min="13810" max="14040" width="9.140625" style="35"/>
    <col min="14041" max="14041" width="5.140625" style="35" customWidth="1"/>
    <col min="14042" max="14042" width="26.42578125" style="35" customWidth="1"/>
    <col min="14043" max="14045" width="10.28515625" style="35" customWidth="1"/>
    <col min="14046" max="14047" width="12.42578125" style="35" customWidth="1"/>
    <col min="14048" max="14048" width="11.28515625" style="35" customWidth="1"/>
    <col min="14049" max="14049" width="12.42578125" style="35" customWidth="1"/>
    <col min="14050" max="14050" width="11.28515625" style="35" customWidth="1"/>
    <col min="14051" max="14051" width="15.140625" style="35" customWidth="1"/>
    <col min="14052" max="14052" width="13.5703125" style="35" customWidth="1"/>
    <col min="14053" max="14053" width="12.42578125" style="35" customWidth="1"/>
    <col min="14054" max="14054" width="11.28515625" style="35" customWidth="1"/>
    <col min="14055" max="14055" width="14.140625" style="35" customWidth="1"/>
    <col min="14056" max="14056" width="10.28515625" style="35" customWidth="1"/>
    <col min="14057" max="14057" width="14.140625" style="35" customWidth="1"/>
    <col min="14058" max="14058" width="12" style="35" customWidth="1"/>
    <col min="14059" max="14059" width="13.28515625" style="35" customWidth="1"/>
    <col min="14060" max="14060" width="10.28515625" style="35" customWidth="1"/>
    <col min="14061" max="14061" width="12" style="35" customWidth="1"/>
    <col min="14062" max="14062" width="10.7109375" style="35" customWidth="1"/>
    <col min="14063" max="14065" width="0" style="35" hidden="1" customWidth="1"/>
    <col min="14066" max="14296" width="9.140625" style="35"/>
    <col min="14297" max="14297" width="5.140625" style="35" customWidth="1"/>
    <col min="14298" max="14298" width="26.42578125" style="35" customWidth="1"/>
    <col min="14299" max="14301" width="10.28515625" style="35" customWidth="1"/>
    <col min="14302" max="14303" width="12.42578125" style="35" customWidth="1"/>
    <col min="14304" max="14304" width="11.28515625" style="35" customWidth="1"/>
    <col min="14305" max="14305" width="12.42578125" style="35" customWidth="1"/>
    <col min="14306" max="14306" width="11.28515625" style="35" customWidth="1"/>
    <col min="14307" max="14307" width="15.140625" style="35" customWidth="1"/>
    <col min="14308" max="14308" width="13.5703125" style="35" customWidth="1"/>
    <col min="14309" max="14309" width="12.42578125" style="35" customWidth="1"/>
    <col min="14310" max="14310" width="11.28515625" style="35" customWidth="1"/>
    <col min="14311" max="14311" width="14.140625" style="35" customWidth="1"/>
    <col min="14312" max="14312" width="10.28515625" style="35" customWidth="1"/>
    <col min="14313" max="14313" width="14.140625" style="35" customWidth="1"/>
    <col min="14314" max="14314" width="12" style="35" customWidth="1"/>
    <col min="14315" max="14315" width="13.28515625" style="35" customWidth="1"/>
    <col min="14316" max="14316" width="10.28515625" style="35" customWidth="1"/>
    <col min="14317" max="14317" width="12" style="35" customWidth="1"/>
    <col min="14318" max="14318" width="10.7109375" style="35" customWidth="1"/>
    <col min="14319" max="14321" width="0" style="35" hidden="1" customWidth="1"/>
    <col min="14322" max="14552" width="9.140625" style="35"/>
    <col min="14553" max="14553" width="5.140625" style="35" customWidth="1"/>
    <col min="14554" max="14554" width="26.42578125" style="35" customWidth="1"/>
    <col min="14555" max="14557" width="10.28515625" style="35" customWidth="1"/>
    <col min="14558" max="14559" width="12.42578125" style="35" customWidth="1"/>
    <col min="14560" max="14560" width="11.28515625" style="35" customWidth="1"/>
    <col min="14561" max="14561" width="12.42578125" style="35" customWidth="1"/>
    <col min="14562" max="14562" width="11.28515625" style="35" customWidth="1"/>
    <col min="14563" max="14563" width="15.140625" style="35" customWidth="1"/>
    <col min="14564" max="14564" width="13.5703125" style="35" customWidth="1"/>
    <col min="14565" max="14565" width="12.42578125" style="35" customWidth="1"/>
    <col min="14566" max="14566" width="11.28515625" style="35" customWidth="1"/>
    <col min="14567" max="14567" width="14.140625" style="35" customWidth="1"/>
    <col min="14568" max="14568" width="10.28515625" style="35" customWidth="1"/>
    <col min="14569" max="14569" width="14.140625" style="35" customWidth="1"/>
    <col min="14570" max="14570" width="12" style="35" customWidth="1"/>
    <col min="14571" max="14571" width="13.28515625" style="35" customWidth="1"/>
    <col min="14572" max="14572" width="10.28515625" style="35" customWidth="1"/>
    <col min="14573" max="14573" width="12" style="35" customWidth="1"/>
    <col min="14574" max="14574" width="10.7109375" style="35" customWidth="1"/>
    <col min="14575" max="14577" width="0" style="35" hidden="1" customWidth="1"/>
    <col min="14578" max="14808" width="9.140625" style="35"/>
    <col min="14809" max="14809" width="5.140625" style="35" customWidth="1"/>
    <col min="14810" max="14810" width="26.42578125" style="35" customWidth="1"/>
    <col min="14811" max="14813" width="10.28515625" style="35" customWidth="1"/>
    <col min="14814" max="14815" width="12.42578125" style="35" customWidth="1"/>
    <col min="14816" max="14816" width="11.28515625" style="35" customWidth="1"/>
    <col min="14817" max="14817" width="12.42578125" style="35" customWidth="1"/>
    <col min="14818" max="14818" width="11.28515625" style="35" customWidth="1"/>
    <col min="14819" max="14819" width="15.140625" style="35" customWidth="1"/>
    <col min="14820" max="14820" width="13.5703125" style="35" customWidth="1"/>
    <col min="14821" max="14821" width="12.42578125" style="35" customWidth="1"/>
    <col min="14822" max="14822" width="11.28515625" style="35" customWidth="1"/>
    <col min="14823" max="14823" width="14.140625" style="35" customWidth="1"/>
    <col min="14824" max="14824" width="10.28515625" style="35" customWidth="1"/>
    <col min="14825" max="14825" width="14.140625" style="35" customWidth="1"/>
    <col min="14826" max="14826" width="12" style="35" customWidth="1"/>
    <col min="14827" max="14827" width="13.28515625" style="35" customWidth="1"/>
    <col min="14828" max="14828" width="10.28515625" style="35" customWidth="1"/>
    <col min="14829" max="14829" width="12" style="35" customWidth="1"/>
    <col min="14830" max="14830" width="10.7109375" style="35" customWidth="1"/>
    <col min="14831" max="14833" width="0" style="35" hidden="1" customWidth="1"/>
    <col min="14834" max="15064" width="9.140625" style="35"/>
    <col min="15065" max="15065" width="5.140625" style="35" customWidth="1"/>
    <col min="15066" max="15066" width="26.42578125" style="35" customWidth="1"/>
    <col min="15067" max="15069" width="10.28515625" style="35" customWidth="1"/>
    <col min="15070" max="15071" width="12.42578125" style="35" customWidth="1"/>
    <col min="15072" max="15072" width="11.28515625" style="35" customWidth="1"/>
    <col min="15073" max="15073" width="12.42578125" style="35" customWidth="1"/>
    <col min="15074" max="15074" width="11.28515625" style="35" customWidth="1"/>
    <col min="15075" max="15075" width="15.140625" style="35" customWidth="1"/>
    <col min="15076" max="15076" width="13.5703125" style="35" customWidth="1"/>
    <col min="15077" max="15077" width="12.42578125" style="35" customWidth="1"/>
    <col min="15078" max="15078" width="11.28515625" style="35" customWidth="1"/>
    <col min="15079" max="15079" width="14.140625" style="35" customWidth="1"/>
    <col min="15080" max="15080" width="10.28515625" style="35" customWidth="1"/>
    <col min="15081" max="15081" width="14.140625" style="35" customWidth="1"/>
    <col min="15082" max="15082" width="12" style="35" customWidth="1"/>
    <col min="15083" max="15083" width="13.28515625" style="35" customWidth="1"/>
    <col min="15084" max="15084" width="10.28515625" style="35" customWidth="1"/>
    <col min="15085" max="15085" width="12" style="35" customWidth="1"/>
    <col min="15086" max="15086" width="10.7109375" style="35" customWidth="1"/>
    <col min="15087" max="15089" width="0" style="35" hidden="1" customWidth="1"/>
    <col min="15090" max="15320" width="9.140625" style="35"/>
    <col min="15321" max="15321" width="5.140625" style="35" customWidth="1"/>
    <col min="15322" max="15322" width="26.42578125" style="35" customWidth="1"/>
    <col min="15323" max="15325" width="10.28515625" style="35" customWidth="1"/>
    <col min="15326" max="15327" width="12.42578125" style="35" customWidth="1"/>
    <col min="15328" max="15328" width="11.28515625" style="35" customWidth="1"/>
    <col min="15329" max="15329" width="12.42578125" style="35" customWidth="1"/>
    <col min="15330" max="15330" width="11.28515625" style="35" customWidth="1"/>
    <col min="15331" max="15331" width="15.140625" style="35" customWidth="1"/>
    <col min="15332" max="15332" width="13.5703125" style="35" customWidth="1"/>
    <col min="15333" max="15333" width="12.42578125" style="35" customWidth="1"/>
    <col min="15334" max="15334" width="11.28515625" style="35" customWidth="1"/>
    <col min="15335" max="15335" width="14.140625" style="35" customWidth="1"/>
    <col min="15336" max="15336" width="10.28515625" style="35" customWidth="1"/>
    <col min="15337" max="15337" width="14.140625" style="35" customWidth="1"/>
    <col min="15338" max="15338" width="12" style="35" customWidth="1"/>
    <col min="15339" max="15339" width="13.28515625" style="35" customWidth="1"/>
    <col min="15340" max="15340" width="10.28515625" style="35" customWidth="1"/>
    <col min="15341" max="15341" width="12" style="35" customWidth="1"/>
    <col min="15342" max="15342" width="10.7109375" style="35" customWidth="1"/>
    <col min="15343" max="15345" width="0" style="35" hidden="1" customWidth="1"/>
    <col min="15346" max="15576" width="9.140625" style="35"/>
    <col min="15577" max="15577" width="5.140625" style="35" customWidth="1"/>
    <col min="15578" max="15578" width="26.42578125" style="35" customWidth="1"/>
    <col min="15579" max="15581" width="10.28515625" style="35" customWidth="1"/>
    <col min="15582" max="15583" width="12.42578125" style="35" customWidth="1"/>
    <col min="15584" max="15584" width="11.28515625" style="35" customWidth="1"/>
    <col min="15585" max="15585" width="12.42578125" style="35" customWidth="1"/>
    <col min="15586" max="15586" width="11.28515625" style="35" customWidth="1"/>
    <col min="15587" max="15587" width="15.140625" style="35" customWidth="1"/>
    <col min="15588" max="15588" width="13.5703125" style="35" customWidth="1"/>
    <col min="15589" max="15589" width="12.42578125" style="35" customWidth="1"/>
    <col min="15590" max="15590" width="11.28515625" style="35" customWidth="1"/>
    <col min="15591" max="15591" width="14.140625" style="35" customWidth="1"/>
    <col min="15592" max="15592" width="10.28515625" style="35" customWidth="1"/>
    <col min="15593" max="15593" width="14.140625" style="35" customWidth="1"/>
    <col min="15594" max="15594" width="12" style="35" customWidth="1"/>
    <col min="15595" max="15595" width="13.28515625" style="35" customWidth="1"/>
    <col min="15596" max="15596" width="10.28515625" style="35" customWidth="1"/>
    <col min="15597" max="15597" width="12" style="35" customWidth="1"/>
    <col min="15598" max="15598" width="10.7109375" style="35" customWidth="1"/>
    <col min="15599" max="15601" width="0" style="35" hidden="1" customWidth="1"/>
    <col min="15602" max="15832" width="9.140625" style="35"/>
    <col min="15833" max="15833" width="5.140625" style="35" customWidth="1"/>
    <col min="15834" max="15834" width="26.42578125" style="35" customWidth="1"/>
    <col min="15835" max="15837" width="10.28515625" style="35" customWidth="1"/>
    <col min="15838" max="15839" width="12.42578125" style="35" customWidth="1"/>
    <col min="15840" max="15840" width="11.28515625" style="35" customWidth="1"/>
    <col min="15841" max="15841" width="12.42578125" style="35" customWidth="1"/>
    <col min="15842" max="15842" width="11.28515625" style="35" customWidth="1"/>
    <col min="15843" max="15843" width="15.140625" style="35" customWidth="1"/>
    <col min="15844" max="15844" width="13.5703125" style="35" customWidth="1"/>
    <col min="15845" max="15845" width="12.42578125" style="35" customWidth="1"/>
    <col min="15846" max="15846" width="11.28515625" style="35" customWidth="1"/>
    <col min="15847" max="15847" width="14.140625" style="35" customWidth="1"/>
    <col min="15848" max="15848" width="10.28515625" style="35" customWidth="1"/>
    <col min="15849" max="15849" width="14.140625" style="35" customWidth="1"/>
    <col min="15850" max="15850" width="12" style="35" customWidth="1"/>
    <col min="15851" max="15851" width="13.28515625" style="35" customWidth="1"/>
    <col min="15852" max="15852" width="10.28515625" style="35" customWidth="1"/>
    <col min="15853" max="15853" width="12" style="35" customWidth="1"/>
    <col min="15854" max="15854" width="10.7109375" style="35" customWidth="1"/>
    <col min="15855" max="15857" width="0" style="35" hidden="1" customWidth="1"/>
    <col min="15858" max="16088" width="9.140625" style="35"/>
    <col min="16089" max="16089" width="5.140625" style="35" customWidth="1"/>
    <col min="16090" max="16090" width="26.42578125" style="35" customWidth="1"/>
    <col min="16091" max="16093" width="10.28515625" style="35" customWidth="1"/>
    <col min="16094" max="16095" width="12.42578125" style="35" customWidth="1"/>
    <col min="16096" max="16096" width="11.28515625" style="35" customWidth="1"/>
    <col min="16097" max="16097" width="12.42578125" style="35" customWidth="1"/>
    <col min="16098" max="16098" width="11.28515625" style="35" customWidth="1"/>
    <col min="16099" max="16099" width="15.140625" style="35" customWidth="1"/>
    <col min="16100" max="16100" width="13.5703125" style="35" customWidth="1"/>
    <col min="16101" max="16101" width="12.42578125" style="35" customWidth="1"/>
    <col min="16102" max="16102" width="11.28515625" style="35" customWidth="1"/>
    <col min="16103" max="16103" width="14.140625" style="35" customWidth="1"/>
    <col min="16104" max="16104" width="10.28515625" style="35" customWidth="1"/>
    <col min="16105" max="16105" width="14.140625" style="35" customWidth="1"/>
    <col min="16106" max="16106" width="12" style="35" customWidth="1"/>
    <col min="16107" max="16107" width="13.28515625" style="35" customWidth="1"/>
    <col min="16108" max="16108" width="10.28515625" style="35" customWidth="1"/>
    <col min="16109" max="16109" width="12" style="35" customWidth="1"/>
    <col min="16110" max="16110" width="10.7109375" style="35" customWidth="1"/>
    <col min="16111" max="16113" width="0" style="35" hidden="1" customWidth="1"/>
    <col min="16114" max="16384" width="9.140625" style="35"/>
  </cols>
  <sheetData>
    <row r="1" spans="1:229">
      <c r="A1" s="397" t="s">
        <v>302</v>
      </c>
      <c r="B1" s="397"/>
      <c r="C1" s="32"/>
      <c r="D1" s="32"/>
      <c r="E1" s="33"/>
      <c r="F1" s="33"/>
      <c r="G1" s="33"/>
      <c r="H1" s="33"/>
      <c r="I1" s="33"/>
      <c r="J1" s="34"/>
      <c r="K1" s="34"/>
      <c r="R1" s="394" t="s">
        <v>592</v>
      </c>
      <c r="S1" s="394"/>
      <c r="T1" s="394"/>
    </row>
    <row r="2" spans="1:229" ht="15.75" customHeight="1">
      <c r="A2" s="395" t="s">
        <v>841</v>
      </c>
      <c r="B2" s="395"/>
      <c r="C2" s="395"/>
      <c r="D2" s="395"/>
      <c r="E2" s="395"/>
      <c r="F2" s="395"/>
      <c r="G2" s="395"/>
      <c r="H2" s="395"/>
      <c r="I2" s="395"/>
      <c r="J2" s="395"/>
      <c r="K2" s="395"/>
      <c r="L2" s="395"/>
      <c r="M2" s="395"/>
      <c r="N2" s="395"/>
      <c r="O2" s="395"/>
      <c r="P2" s="395"/>
      <c r="Q2" s="395"/>
      <c r="R2" s="395"/>
      <c r="S2" s="395"/>
      <c r="T2" s="395"/>
    </row>
    <row r="3" spans="1:229">
      <c r="A3" s="398" t="s">
        <v>210</v>
      </c>
      <c r="B3" s="398"/>
      <c r="C3" s="398"/>
      <c r="D3" s="398"/>
      <c r="E3" s="398"/>
      <c r="F3" s="398"/>
      <c r="G3" s="398"/>
      <c r="H3" s="398"/>
      <c r="I3" s="398"/>
      <c r="J3" s="398"/>
      <c r="K3" s="398"/>
      <c r="L3" s="398"/>
      <c r="M3" s="398"/>
      <c r="N3" s="398"/>
    </row>
    <row r="4" spans="1:229" ht="15.75" customHeight="1">
      <c r="A4" s="36"/>
      <c r="B4" s="37"/>
      <c r="R4" s="396" t="s">
        <v>303</v>
      </c>
      <c r="S4" s="396"/>
      <c r="T4" s="396"/>
    </row>
    <row r="5" spans="1:229" s="34" customFormat="1" ht="15.75" customHeight="1">
      <c r="A5" s="399" t="s">
        <v>19</v>
      </c>
      <c r="B5" s="400" t="s">
        <v>135</v>
      </c>
      <c r="C5" s="400" t="s">
        <v>197</v>
      </c>
      <c r="D5" s="400" t="s">
        <v>36</v>
      </c>
      <c r="E5" s="400"/>
      <c r="F5" s="400"/>
      <c r="G5" s="400"/>
      <c r="H5" s="400"/>
      <c r="I5" s="400"/>
      <c r="J5" s="400"/>
      <c r="K5" s="400"/>
      <c r="L5" s="400"/>
      <c r="M5" s="400"/>
      <c r="N5" s="400"/>
      <c r="O5" s="400"/>
      <c r="P5" s="400"/>
      <c r="Q5" s="400"/>
      <c r="R5" s="400" t="s">
        <v>138</v>
      </c>
      <c r="S5" s="400" t="s">
        <v>139</v>
      </c>
      <c r="T5" s="400" t="s">
        <v>838</v>
      </c>
    </row>
    <row r="6" spans="1:229" s="34" customFormat="1" ht="15.75" customHeight="1">
      <c r="A6" s="399"/>
      <c r="B6" s="400"/>
      <c r="C6" s="400"/>
      <c r="D6" s="400" t="s">
        <v>6</v>
      </c>
      <c r="E6" s="400" t="s">
        <v>839</v>
      </c>
      <c r="F6" s="400" t="s">
        <v>40</v>
      </c>
      <c r="G6" s="400"/>
      <c r="H6" s="400"/>
      <c r="I6" s="400" t="s">
        <v>78</v>
      </c>
      <c r="J6" s="400" t="s">
        <v>136</v>
      </c>
      <c r="K6" s="400" t="s">
        <v>137</v>
      </c>
      <c r="L6" s="400" t="s">
        <v>85</v>
      </c>
      <c r="M6" s="400" t="s">
        <v>5</v>
      </c>
      <c r="N6" s="400" t="s">
        <v>82</v>
      </c>
      <c r="O6" s="400" t="s">
        <v>809</v>
      </c>
      <c r="P6" s="400" t="s">
        <v>813</v>
      </c>
      <c r="Q6" s="400" t="s">
        <v>27</v>
      </c>
      <c r="R6" s="400"/>
      <c r="S6" s="400"/>
      <c r="T6" s="400"/>
    </row>
    <row r="7" spans="1:229" s="34" customFormat="1" ht="47.25">
      <c r="A7" s="399"/>
      <c r="B7" s="400"/>
      <c r="C7" s="400"/>
      <c r="D7" s="400"/>
      <c r="E7" s="400"/>
      <c r="F7" s="56" t="s">
        <v>193</v>
      </c>
      <c r="G7" s="56" t="s">
        <v>194</v>
      </c>
      <c r="H7" s="372" t="s">
        <v>140</v>
      </c>
      <c r="I7" s="400"/>
      <c r="J7" s="400"/>
      <c r="K7" s="400"/>
      <c r="L7" s="400"/>
      <c r="M7" s="400"/>
      <c r="N7" s="400"/>
      <c r="O7" s="400"/>
      <c r="P7" s="400"/>
      <c r="Q7" s="400" t="s">
        <v>27</v>
      </c>
      <c r="R7" s="400"/>
      <c r="S7" s="400"/>
      <c r="T7" s="400"/>
    </row>
    <row r="8" spans="1:229" s="40" customFormat="1" ht="31.5">
      <c r="A8" s="373" t="s">
        <v>1</v>
      </c>
      <c r="B8" s="372" t="s">
        <v>2</v>
      </c>
      <c r="C8" s="372" t="s">
        <v>840</v>
      </c>
      <c r="D8" s="372" t="s">
        <v>196</v>
      </c>
      <c r="E8" s="372">
        <v>3</v>
      </c>
      <c r="F8" s="372">
        <v>4</v>
      </c>
      <c r="G8" s="372">
        <v>5</v>
      </c>
      <c r="H8" s="372" t="s">
        <v>195</v>
      </c>
      <c r="I8" s="372">
        <v>7</v>
      </c>
      <c r="J8" s="372">
        <v>8</v>
      </c>
      <c r="K8" s="372">
        <v>9</v>
      </c>
      <c r="L8" s="372">
        <v>10</v>
      </c>
      <c r="M8" s="372">
        <v>11</v>
      </c>
      <c r="N8" s="372">
        <v>12</v>
      </c>
      <c r="O8" s="372">
        <v>13</v>
      </c>
      <c r="P8" s="372">
        <v>14</v>
      </c>
      <c r="Q8" s="372">
        <v>15</v>
      </c>
      <c r="R8" s="372">
        <v>16</v>
      </c>
      <c r="S8" s="372">
        <v>17</v>
      </c>
      <c r="T8" s="372">
        <v>18</v>
      </c>
    </row>
    <row r="9" spans="1:229" s="34" customFormat="1">
      <c r="A9" s="373"/>
      <c r="B9" s="372" t="s">
        <v>28</v>
      </c>
      <c r="C9" s="373">
        <v>4128895.4488364891</v>
      </c>
      <c r="D9" s="373">
        <v>3864841.4488364891</v>
      </c>
      <c r="E9" s="373">
        <v>642744</v>
      </c>
      <c r="F9" s="373">
        <v>857592</v>
      </c>
      <c r="G9" s="373">
        <v>192989.01400000002</v>
      </c>
      <c r="H9" s="373">
        <v>1050581.014</v>
      </c>
      <c r="I9" s="373">
        <v>918838.82403648924</v>
      </c>
      <c r="J9" s="373">
        <v>33337.316399999996</v>
      </c>
      <c r="K9" s="373">
        <v>223576.05439999999</v>
      </c>
      <c r="L9" s="373">
        <v>190926</v>
      </c>
      <c r="M9" s="373">
        <v>651163.24</v>
      </c>
      <c r="N9" s="373">
        <v>31762</v>
      </c>
      <c r="O9" s="373">
        <v>86091</v>
      </c>
      <c r="P9" s="373">
        <v>28650</v>
      </c>
      <c r="Q9" s="373">
        <v>7172</v>
      </c>
      <c r="R9" s="373">
        <v>191000</v>
      </c>
      <c r="S9" s="373">
        <v>64511</v>
      </c>
      <c r="T9" s="373">
        <v>8543</v>
      </c>
    </row>
    <row r="10" spans="1:229" s="34" customFormat="1" ht="31.5">
      <c r="A10" s="165">
        <v>1</v>
      </c>
      <c r="B10" s="165" t="s">
        <v>590</v>
      </c>
      <c r="C10" s="55">
        <v>26941</v>
      </c>
      <c r="D10" s="55">
        <v>26941</v>
      </c>
      <c r="E10" s="165">
        <v>26941</v>
      </c>
      <c r="F10" s="165"/>
      <c r="G10" s="165"/>
      <c r="H10" s="165">
        <v>0</v>
      </c>
      <c r="I10" s="55"/>
      <c r="J10" s="55"/>
      <c r="K10" s="55"/>
      <c r="L10" s="55"/>
      <c r="M10" s="55"/>
      <c r="N10" s="55"/>
      <c r="O10" s="55"/>
      <c r="P10" s="55"/>
      <c r="Q10" s="55"/>
      <c r="R10" s="55"/>
      <c r="S10" s="55"/>
      <c r="T10" s="372">
        <v>0</v>
      </c>
    </row>
    <row r="11" spans="1:229">
      <c r="A11" s="165">
        <v>2</v>
      </c>
      <c r="B11" s="165" t="s">
        <v>141</v>
      </c>
      <c r="C11" s="55">
        <v>34404</v>
      </c>
      <c r="D11" s="55">
        <v>34404</v>
      </c>
      <c r="E11" s="165">
        <v>31581</v>
      </c>
      <c r="F11" s="165"/>
      <c r="G11" s="165"/>
      <c r="H11" s="165">
        <v>0</v>
      </c>
      <c r="I11" s="55"/>
      <c r="J11" s="55"/>
      <c r="K11" s="55"/>
      <c r="L11" s="55"/>
      <c r="M11" s="55"/>
      <c r="N11" s="55">
        <v>2823</v>
      </c>
      <c r="O11" s="55"/>
      <c r="P11" s="55"/>
      <c r="Q11" s="55"/>
      <c r="R11" s="55"/>
      <c r="S11" s="55"/>
      <c r="T11" s="372">
        <v>0</v>
      </c>
    </row>
    <row r="12" spans="1:229">
      <c r="A12" s="165">
        <v>3</v>
      </c>
      <c r="B12" s="165" t="s">
        <v>379</v>
      </c>
      <c r="C12" s="55">
        <v>130511.0304</v>
      </c>
      <c r="D12" s="55">
        <v>130511.0304</v>
      </c>
      <c r="E12" s="165">
        <v>95166</v>
      </c>
      <c r="F12" s="165"/>
      <c r="G12" s="165"/>
      <c r="H12" s="165">
        <v>0</v>
      </c>
      <c r="I12" s="55"/>
      <c r="J12" s="55"/>
      <c r="K12" s="55">
        <v>35345.030400000003</v>
      </c>
      <c r="L12" s="55"/>
      <c r="M12" s="55"/>
      <c r="N12" s="55"/>
      <c r="O12" s="55"/>
      <c r="P12" s="55"/>
      <c r="Q12" s="55"/>
      <c r="R12" s="55"/>
      <c r="S12" s="55"/>
      <c r="T12" s="372">
        <v>0</v>
      </c>
    </row>
    <row r="13" spans="1:229" s="47" customFormat="1" ht="31.5">
      <c r="A13" s="165">
        <v>4</v>
      </c>
      <c r="B13" s="165" t="s">
        <v>202</v>
      </c>
      <c r="C13" s="55">
        <v>159591</v>
      </c>
      <c r="D13" s="55">
        <v>159591</v>
      </c>
      <c r="E13" s="165">
        <v>108078</v>
      </c>
      <c r="F13" s="165"/>
      <c r="G13" s="165"/>
      <c r="H13" s="165">
        <v>0</v>
      </c>
      <c r="I13" s="55"/>
      <c r="J13" s="55"/>
      <c r="K13" s="55"/>
      <c r="L13" s="55"/>
      <c r="M13" s="55">
        <v>51513</v>
      </c>
      <c r="N13" s="55"/>
      <c r="O13" s="55"/>
      <c r="P13" s="55"/>
      <c r="Q13" s="55"/>
      <c r="R13" s="55"/>
      <c r="S13" s="55"/>
      <c r="T13" s="372">
        <v>0</v>
      </c>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row>
    <row r="14" spans="1:229" ht="31.5">
      <c r="A14" s="165">
        <v>5</v>
      </c>
      <c r="B14" s="165" t="s">
        <v>380</v>
      </c>
      <c r="C14" s="55">
        <v>16063</v>
      </c>
      <c r="D14" s="55">
        <v>16063</v>
      </c>
      <c r="E14" s="165"/>
      <c r="F14" s="165"/>
      <c r="G14" s="165"/>
      <c r="H14" s="165"/>
      <c r="I14" s="55"/>
      <c r="J14" s="55"/>
      <c r="K14" s="55"/>
      <c r="L14" s="55"/>
      <c r="M14" s="55">
        <v>16063</v>
      </c>
      <c r="N14" s="55"/>
      <c r="O14" s="55"/>
      <c r="P14" s="55"/>
      <c r="Q14" s="55"/>
      <c r="R14" s="55"/>
      <c r="S14" s="55"/>
      <c r="T14" s="372">
        <v>0</v>
      </c>
    </row>
    <row r="15" spans="1:229" ht="31.5">
      <c r="A15" s="165">
        <v>6</v>
      </c>
      <c r="B15" s="165" t="s">
        <v>142</v>
      </c>
      <c r="C15" s="55">
        <v>134034</v>
      </c>
      <c r="D15" s="55">
        <v>134034</v>
      </c>
      <c r="E15" s="165">
        <v>13505</v>
      </c>
      <c r="F15" s="165"/>
      <c r="G15" s="165">
        <v>800</v>
      </c>
      <c r="H15" s="165">
        <v>800</v>
      </c>
      <c r="I15" s="55"/>
      <c r="J15" s="55">
        <v>70</v>
      </c>
      <c r="K15" s="55"/>
      <c r="L15" s="55">
        <v>119659</v>
      </c>
      <c r="M15" s="55"/>
      <c r="N15" s="55"/>
      <c r="O15" s="55"/>
      <c r="P15" s="55"/>
      <c r="Q15" s="55"/>
      <c r="R15" s="55"/>
      <c r="S15" s="55"/>
      <c r="T15" s="372">
        <v>0</v>
      </c>
    </row>
    <row r="16" spans="1:229" ht="31.5">
      <c r="A16" s="165">
        <v>7</v>
      </c>
      <c r="B16" s="165" t="s">
        <v>381</v>
      </c>
      <c r="C16" s="55">
        <v>18524</v>
      </c>
      <c r="D16" s="55">
        <v>18524</v>
      </c>
      <c r="E16" s="165">
        <v>9021</v>
      </c>
      <c r="F16" s="165"/>
      <c r="G16" s="165"/>
      <c r="H16" s="165">
        <v>0</v>
      </c>
      <c r="I16" s="55"/>
      <c r="J16" s="55"/>
      <c r="K16" s="55"/>
      <c r="L16" s="55"/>
      <c r="M16" s="55">
        <v>9038</v>
      </c>
      <c r="N16" s="55">
        <v>465</v>
      </c>
      <c r="O16" s="55"/>
      <c r="P16" s="55"/>
      <c r="Q16" s="55"/>
      <c r="R16" s="55"/>
      <c r="S16" s="55"/>
      <c r="T16" s="372">
        <v>0</v>
      </c>
    </row>
    <row r="17" spans="1:213">
      <c r="A17" s="165">
        <v>8</v>
      </c>
      <c r="B17" s="165" t="s">
        <v>143</v>
      </c>
      <c r="C17" s="55">
        <v>15457</v>
      </c>
      <c r="D17" s="55">
        <v>15457</v>
      </c>
      <c r="E17" s="165">
        <v>13948</v>
      </c>
      <c r="F17" s="165"/>
      <c r="G17" s="165"/>
      <c r="H17" s="165">
        <v>0</v>
      </c>
      <c r="I17" s="55"/>
      <c r="J17" s="55"/>
      <c r="K17" s="55"/>
      <c r="L17" s="55"/>
      <c r="M17" s="55">
        <v>1509</v>
      </c>
      <c r="N17" s="55"/>
      <c r="O17" s="55"/>
      <c r="P17" s="55"/>
      <c r="Q17" s="55"/>
      <c r="R17" s="55"/>
      <c r="S17" s="55"/>
      <c r="T17" s="372">
        <v>0</v>
      </c>
    </row>
    <row r="18" spans="1:213">
      <c r="A18" s="165">
        <v>9</v>
      </c>
      <c r="B18" s="165" t="s">
        <v>144</v>
      </c>
      <c r="C18" s="55">
        <v>49995</v>
      </c>
      <c r="D18" s="55">
        <v>49995</v>
      </c>
      <c r="E18" s="165">
        <v>15626</v>
      </c>
      <c r="F18" s="165"/>
      <c r="G18" s="165"/>
      <c r="H18" s="165">
        <v>0</v>
      </c>
      <c r="I18" s="55"/>
      <c r="J18" s="55"/>
      <c r="K18" s="55"/>
      <c r="L18" s="55"/>
      <c r="M18" s="55">
        <v>10369</v>
      </c>
      <c r="N18" s="55">
        <v>24000</v>
      </c>
      <c r="O18" s="55"/>
      <c r="P18" s="55"/>
      <c r="Q18" s="55"/>
      <c r="R18" s="55"/>
      <c r="S18" s="55"/>
      <c r="T18" s="372">
        <v>0</v>
      </c>
    </row>
    <row r="19" spans="1:213">
      <c r="A19" s="165">
        <v>10</v>
      </c>
      <c r="B19" s="165" t="s">
        <v>145</v>
      </c>
      <c r="C19" s="55">
        <v>521734.82403648924</v>
      </c>
      <c r="D19" s="55">
        <v>521734.82403648924</v>
      </c>
      <c r="E19" s="165">
        <v>15012</v>
      </c>
      <c r="F19" s="165"/>
      <c r="G19" s="165"/>
      <c r="H19" s="165">
        <v>0</v>
      </c>
      <c r="I19" s="55">
        <v>506722.82403648924</v>
      </c>
      <c r="J19" s="55">
        <v>0</v>
      </c>
      <c r="K19" s="55"/>
      <c r="L19" s="55"/>
      <c r="M19" s="55"/>
      <c r="N19" s="55"/>
      <c r="O19" s="55"/>
      <c r="P19" s="55"/>
      <c r="Q19" s="55"/>
      <c r="R19" s="55"/>
      <c r="S19" s="165"/>
      <c r="T19" s="372">
        <v>0</v>
      </c>
    </row>
    <row r="20" spans="1:213">
      <c r="A20" s="165">
        <v>11</v>
      </c>
      <c r="B20" s="165" t="s">
        <v>147</v>
      </c>
      <c r="C20" s="55">
        <v>178377</v>
      </c>
      <c r="D20" s="55">
        <v>114406</v>
      </c>
      <c r="E20" s="165">
        <v>16802</v>
      </c>
      <c r="F20" s="165"/>
      <c r="G20" s="165"/>
      <c r="H20" s="165">
        <v>0</v>
      </c>
      <c r="I20" s="55"/>
      <c r="J20" s="55"/>
      <c r="K20" s="55"/>
      <c r="L20" s="55"/>
      <c r="M20" s="55">
        <v>97604</v>
      </c>
      <c r="N20" s="55"/>
      <c r="O20" s="55"/>
      <c r="P20" s="55"/>
      <c r="Q20" s="55"/>
      <c r="R20" s="55"/>
      <c r="S20" s="238">
        <v>63971</v>
      </c>
      <c r="T20" s="372">
        <v>0</v>
      </c>
    </row>
    <row r="21" spans="1:213">
      <c r="A21" s="165">
        <v>12</v>
      </c>
      <c r="B21" s="165" t="s">
        <v>148</v>
      </c>
      <c r="C21" s="55">
        <v>806069</v>
      </c>
      <c r="D21" s="55">
        <v>805112</v>
      </c>
      <c r="E21" s="165">
        <v>11720</v>
      </c>
      <c r="F21" s="165">
        <v>793292</v>
      </c>
      <c r="G21" s="165"/>
      <c r="H21" s="165">
        <v>793292</v>
      </c>
      <c r="I21" s="55"/>
      <c r="J21" s="55">
        <v>100</v>
      </c>
      <c r="K21" s="55"/>
      <c r="L21" s="55"/>
      <c r="M21" s="55"/>
      <c r="N21" s="55"/>
      <c r="O21" s="55"/>
      <c r="P21" s="55"/>
      <c r="Q21" s="55"/>
      <c r="R21" s="55"/>
      <c r="S21" s="55">
        <v>90</v>
      </c>
      <c r="T21" s="57">
        <v>867</v>
      </c>
    </row>
    <row r="22" spans="1:213">
      <c r="A22" s="165">
        <v>13</v>
      </c>
      <c r="B22" s="165" t="s">
        <v>149</v>
      </c>
      <c r="C22" s="55">
        <v>33613.24</v>
      </c>
      <c r="D22" s="55">
        <v>33613.24</v>
      </c>
      <c r="E22" s="165">
        <v>30365</v>
      </c>
      <c r="F22" s="165"/>
      <c r="G22" s="165"/>
      <c r="H22" s="165">
        <v>0</v>
      </c>
      <c r="I22" s="55"/>
      <c r="J22" s="55"/>
      <c r="K22" s="55"/>
      <c r="L22" s="55"/>
      <c r="M22" s="55">
        <v>3248.24</v>
      </c>
      <c r="N22" s="55"/>
      <c r="O22" s="55"/>
      <c r="P22" s="55"/>
      <c r="Q22" s="55"/>
      <c r="R22" s="55"/>
      <c r="S22" s="55"/>
      <c r="T22" s="372"/>
    </row>
    <row r="23" spans="1:213">
      <c r="A23" s="165">
        <v>14</v>
      </c>
      <c r="B23" s="165" t="s">
        <v>150</v>
      </c>
      <c r="C23" s="55">
        <v>32037.3164</v>
      </c>
      <c r="D23" s="55">
        <v>32037.3164</v>
      </c>
      <c r="E23" s="165">
        <v>7740</v>
      </c>
      <c r="F23" s="165"/>
      <c r="G23" s="165">
        <v>700</v>
      </c>
      <c r="H23" s="165">
        <v>700</v>
      </c>
      <c r="I23" s="55"/>
      <c r="J23" s="55">
        <v>23597.3164</v>
      </c>
      <c r="K23" s="55"/>
      <c r="L23" s="55"/>
      <c r="M23" s="55"/>
      <c r="N23" s="55"/>
      <c r="O23" s="55"/>
      <c r="P23" s="55"/>
      <c r="Q23" s="55"/>
      <c r="R23" s="55"/>
      <c r="S23" s="55"/>
      <c r="T23" s="372">
        <v>0</v>
      </c>
    </row>
    <row r="24" spans="1:213">
      <c r="A24" s="165">
        <v>15</v>
      </c>
      <c r="B24" s="165" t="s">
        <v>151</v>
      </c>
      <c r="C24" s="55">
        <v>29011</v>
      </c>
      <c r="D24" s="55">
        <v>29011</v>
      </c>
      <c r="E24" s="165">
        <v>10683</v>
      </c>
      <c r="F24" s="165"/>
      <c r="G24" s="165"/>
      <c r="H24" s="165">
        <v>0</v>
      </c>
      <c r="I24" s="55"/>
      <c r="J24" s="55"/>
      <c r="K24" s="55"/>
      <c r="L24" s="55"/>
      <c r="M24" s="55">
        <v>18328</v>
      </c>
      <c r="N24" s="55"/>
      <c r="O24" s="55"/>
      <c r="P24" s="55"/>
      <c r="Q24" s="55"/>
      <c r="R24" s="55"/>
      <c r="S24" s="55"/>
      <c r="T24" s="372">
        <v>0</v>
      </c>
    </row>
    <row r="25" spans="1:213">
      <c r="A25" s="165">
        <v>16</v>
      </c>
      <c r="B25" s="165" t="s">
        <v>152</v>
      </c>
      <c r="C25" s="55">
        <v>15901</v>
      </c>
      <c r="D25" s="55">
        <v>15901</v>
      </c>
      <c r="E25" s="165">
        <v>15901</v>
      </c>
      <c r="F25" s="165"/>
      <c r="G25" s="165"/>
      <c r="H25" s="165">
        <v>0</v>
      </c>
      <c r="I25" s="55"/>
      <c r="J25" s="55"/>
      <c r="K25" s="55"/>
      <c r="L25" s="55"/>
      <c r="M25" s="55"/>
      <c r="N25" s="55"/>
      <c r="O25" s="55"/>
      <c r="P25" s="55"/>
      <c r="Q25" s="55"/>
      <c r="R25" s="55"/>
      <c r="S25" s="55"/>
      <c r="T25" s="372">
        <v>0</v>
      </c>
    </row>
    <row r="26" spans="1:213" s="41" customFormat="1" ht="31.5">
      <c r="A26" s="165">
        <v>17</v>
      </c>
      <c r="B26" s="165" t="s">
        <v>153</v>
      </c>
      <c r="C26" s="55">
        <v>147622</v>
      </c>
      <c r="D26" s="55">
        <v>147622</v>
      </c>
      <c r="E26" s="165">
        <v>14077</v>
      </c>
      <c r="F26" s="165"/>
      <c r="G26" s="165">
        <v>0</v>
      </c>
      <c r="H26" s="165">
        <v>0</v>
      </c>
      <c r="I26" s="55"/>
      <c r="J26" s="55"/>
      <c r="K26" s="55">
        <v>117686</v>
      </c>
      <c r="L26" s="55"/>
      <c r="M26" s="55">
        <v>12740</v>
      </c>
      <c r="N26" s="55">
        <v>3119</v>
      </c>
      <c r="O26" s="55"/>
      <c r="P26" s="55"/>
      <c r="Q26" s="55"/>
      <c r="R26" s="55"/>
      <c r="S26" s="55"/>
      <c r="T26" s="372">
        <v>0</v>
      </c>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row>
    <row r="27" spans="1:213" s="43" customFormat="1" ht="18.75">
      <c r="A27" s="165">
        <v>18</v>
      </c>
      <c r="B27" s="165" t="s">
        <v>154</v>
      </c>
      <c r="C27" s="55">
        <v>18549</v>
      </c>
      <c r="D27" s="55">
        <v>18549</v>
      </c>
      <c r="E27" s="165">
        <v>13646</v>
      </c>
      <c r="F27" s="165"/>
      <c r="G27" s="165"/>
      <c r="H27" s="165">
        <v>0</v>
      </c>
      <c r="I27" s="55"/>
      <c r="J27" s="55"/>
      <c r="K27" s="55"/>
      <c r="L27" s="55"/>
      <c r="M27" s="55">
        <v>4903</v>
      </c>
      <c r="N27" s="55"/>
      <c r="O27" s="55"/>
      <c r="P27" s="55"/>
      <c r="Q27" s="55"/>
      <c r="R27" s="55"/>
      <c r="S27" s="55"/>
      <c r="T27" s="372">
        <v>0</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row>
    <row r="28" spans="1:213" s="43" customFormat="1" ht="18.75">
      <c r="A28" s="165">
        <v>19</v>
      </c>
      <c r="B28" s="165" t="s">
        <v>155</v>
      </c>
      <c r="C28" s="55">
        <v>24882</v>
      </c>
      <c r="D28" s="55">
        <v>24882</v>
      </c>
      <c r="E28" s="165">
        <v>16663</v>
      </c>
      <c r="F28" s="165"/>
      <c r="G28" s="165"/>
      <c r="H28" s="165">
        <v>0</v>
      </c>
      <c r="I28" s="55"/>
      <c r="J28" s="55"/>
      <c r="K28" s="55"/>
      <c r="L28" s="55">
        <v>7822</v>
      </c>
      <c r="M28" s="55">
        <v>397</v>
      </c>
      <c r="N28" s="55"/>
      <c r="O28" s="55"/>
      <c r="P28" s="55"/>
      <c r="Q28" s="55"/>
      <c r="R28" s="55"/>
      <c r="S28" s="55"/>
      <c r="T28" s="372">
        <v>0</v>
      </c>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row>
    <row r="29" spans="1:213" s="43" customFormat="1" ht="18.75">
      <c r="A29" s="165">
        <v>20</v>
      </c>
      <c r="B29" s="165" t="s">
        <v>156</v>
      </c>
      <c r="C29" s="55">
        <v>11045</v>
      </c>
      <c r="D29" s="55">
        <v>11045</v>
      </c>
      <c r="E29" s="165">
        <v>11045</v>
      </c>
      <c r="F29" s="165"/>
      <c r="G29" s="165"/>
      <c r="H29" s="165">
        <v>0</v>
      </c>
      <c r="I29" s="55"/>
      <c r="J29" s="55"/>
      <c r="K29" s="55"/>
      <c r="L29" s="55"/>
      <c r="M29" s="55"/>
      <c r="N29" s="55"/>
      <c r="O29" s="55"/>
      <c r="P29" s="55"/>
      <c r="Q29" s="55"/>
      <c r="R29" s="55"/>
      <c r="S29" s="55"/>
      <c r="T29" s="372">
        <v>0</v>
      </c>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row>
    <row r="30" spans="1:213" s="43" customFormat="1" ht="18.75">
      <c r="A30" s="165">
        <v>21</v>
      </c>
      <c r="B30" s="165" t="s">
        <v>157</v>
      </c>
      <c r="C30" s="55">
        <v>18381</v>
      </c>
      <c r="D30" s="55">
        <v>18381</v>
      </c>
      <c r="E30" s="165">
        <v>18381</v>
      </c>
      <c r="F30" s="165"/>
      <c r="G30" s="165"/>
      <c r="H30" s="165">
        <v>0</v>
      </c>
      <c r="I30" s="55"/>
      <c r="J30" s="55"/>
      <c r="K30" s="55"/>
      <c r="L30" s="55"/>
      <c r="M30" s="55"/>
      <c r="N30" s="55"/>
      <c r="O30" s="55"/>
      <c r="P30" s="55"/>
      <c r="Q30" s="55"/>
      <c r="R30" s="55"/>
      <c r="S30" s="55"/>
      <c r="T30" s="372">
        <v>0</v>
      </c>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row>
    <row r="31" spans="1:213" s="43" customFormat="1" ht="18.75">
      <c r="A31" s="165">
        <v>22</v>
      </c>
      <c r="B31" s="165" t="s">
        <v>158</v>
      </c>
      <c r="C31" s="55">
        <v>22285</v>
      </c>
      <c r="D31" s="55">
        <v>22285</v>
      </c>
      <c r="E31" s="165">
        <v>5372</v>
      </c>
      <c r="F31" s="165"/>
      <c r="G31" s="165"/>
      <c r="H31" s="165">
        <v>0</v>
      </c>
      <c r="I31" s="55"/>
      <c r="J31" s="55"/>
      <c r="K31" s="55">
        <v>16788</v>
      </c>
      <c r="L31" s="55"/>
      <c r="M31" s="55"/>
      <c r="N31" s="55">
        <v>125</v>
      </c>
      <c r="O31" s="55"/>
      <c r="P31" s="55"/>
      <c r="Q31" s="55"/>
      <c r="R31" s="55"/>
      <c r="S31" s="55"/>
      <c r="T31" s="372">
        <v>0</v>
      </c>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row>
    <row r="32" spans="1:213" s="41" customFormat="1">
      <c r="A32" s="165">
        <v>23</v>
      </c>
      <c r="B32" s="165" t="s">
        <v>205</v>
      </c>
      <c r="C32" s="55">
        <v>8068</v>
      </c>
      <c r="D32" s="55">
        <v>8068</v>
      </c>
      <c r="E32" s="165">
        <v>7868</v>
      </c>
      <c r="F32" s="165"/>
      <c r="G32" s="165"/>
      <c r="H32" s="165">
        <v>0</v>
      </c>
      <c r="I32" s="55"/>
      <c r="J32" s="55"/>
      <c r="K32" s="55"/>
      <c r="L32" s="55"/>
      <c r="M32" s="55">
        <v>200</v>
      </c>
      <c r="N32" s="55"/>
      <c r="O32" s="55"/>
      <c r="P32" s="55"/>
      <c r="Q32" s="55"/>
      <c r="R32" s="55"/>
      <c r="S32" s="55"/>
      <c r="T32" s="372">
        <v>0</v>
      </c>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row>
    <row r="33" spans="1:213" s="41" customFormat="1">
      <c r="A33" s="165">
        <v>24</v>
      </c>
      <c r="B33" s="165" t="s">
        <v>146</v>
      </c>
      <c r="C33" s="55">
        <v>12856</v>
      </c>
      <c r="D33" s="55">
        <v>12776</v>
      </c>
      <c r="E33" s="165">
        <v>9535</v>
      </c>
      <c r="F33" s="165"/>
      <c r="G33" s="165">
        <v>1524</v>
      </c>
      <c r="H33" s="165">
        <v>1524</v>
      </c>
      <c r="I33" s="55"/>
      <c r="J33" s="55">
        <v>350</v>
      </c>
      <c r="K33" s="55"/>
      <c r="L33" s="55"/>
      <c r="M33" s="55">
        <v>1337</v>
      </c>
      <c r="N33" s="55">
        <v>30</v>
      </c>
      <c r="O33" s="55"/>
      <c r="P33" s="55"/>
      <c r="Q33" s="55"/>
      <c r="R33" s="55"/>
      <c r="S33" s="55">
        <v>80</v>
      </c>
      <c r="T33" s="372">
        <v>0</v>
      </c>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row>
    <row r="34" spans="1:213" s="41" customFormat="1">
      <c r="A34" s="165">
        <v>25</v>
      </c>
      <c r="B34" s="165" t="s">
        <v>203</v>
      </c>
      <c r="C34" s="55">
        <v>7255</v>
      </c>
      <c r="D34" s="55">
        <v>7155</v>
      </c>
      <c r="E34" s="165">
        <v>7060</v>
      </c>
      <c r="F34" s="165"/>
      <c r="G34" s="165">
        <v>0</v>
      </c>
      <c r="H34" s="165">
        <v>0</v>
      </c>
      <c r="I34" s="55"/>
      <c r="J34" s="55">
        <v>70</v>
      </c>
      <c r="K34" s="55"/>
      <c r="L34" s="55"/>
      <c r="M34" s="55"/>
      <c r="N34" s="55">
        <v>25</v>
      </c>
      <c r="O34" s="55"/>
      <c r="P34" s="55"/>
      <c r="Q34" s="55"/>
      <c r="R34" s="55"/>
      <c r="S34" s="55">
        <v>100</v>
      </c>
      <c r="T34" s="372">
        <v>0</v>
      </c>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row>
    <row r="35" spans="1:213" s="41" customFormat="1">
      <c r="A35" s="165">
        <v>26</v>
      </c>
      <c r="B35" s="165" t="s">
        <v>382</v>
      </c>
      <c r="C35" s="55">
        <v>14829</v>
      </c>
      <c r="D35" s="55">
        <v>14729</v>
      </c>
      <c r="E35" s="165">
        <v>14704</v>
      </c>
      <c r="F35" s="165"/>
      <c r="G35" s="165"/>
      <c r="H35" s="165">
        <v>0</v>
      </c>
      <c r="I35" s="55"/>
      <c r="J35" s="55"/>
      <c r="K35" s="55"/>
      <c r="L35" s="55"/>
      <c r="M35" s="55"/>
      <c r="N35" s="55">
        <v>25</v>
      </c>
      <c r="O35" s="55"/>
      <c r="P35" s="55"/>
      <c r="Q35" s="55"/>
      <c r="R35" s="55"/>
      <c r="S35" s="55">
        <v>100</v>
      </c>
      <c r="T35" s="372">
        <v>0</v>
      </c>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row>
    <row r="36" spans="1:213" s="41" customFormat="1">
      <c r="A36" s="165">
        <v>27</v>
      </c>
      <c r="B36" s="165" t="s">
        <v>204</v>
      </c>
      <c r="C36" s="55">
        <v>7169</v>
      </c>
      <c r="D36" s="55">
        <v>7069</v>
      </c>
      <c r="E36" s="165">
        <v>6899</v>
      </c>
      <c r="F36" s="165"/>
      <c r="G36" s="165"/>
      <c r="H36" s="165">
        <v>0</v>
      </c>
      <c r="I36" s="55"/>
      <c r="J36" s="55">
        <v>150</v>
      </c>
      <c r="K36" s="55"/>
      <c r="L36" s="55"/>
      <c r="M36" s="55"/>
      <c r="N36" s="55">
        <v>20</v>
      </c>
      <c r="O36" s="55"/>
      <c r="P36" s="55"/>
      <c r="Q36" s="55"/>
      <c r="R36" s="55"/>
      <c r="S36" s="55">
        <v>100</v>
      </c>
      <c r="T36" s="372">
        <v>0</v>
      </c>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row>
    <row r="37" spans="1:213" s="41" customFormat="1">
      <c r="A37" s="165">
        <v>28</v>
      </c>
      <c r="B37" s="165" t="s">
        <v>383</v>
      </c>
      <c r="C37" s="55">
        <v>5109</v>
      </c>
      <c r="D37" s="55">
        <v>5039</v>
      </c>
      <c r="E37" s="165">
        <v>5019</v>
      </c>
      <c r="F37" s="165"/>
      <c r="G37" s="165"/>
      <c r="H37" s="165">
        <v>0</v>
      </c>
      <c r="I37" s="55"/>
      <c r="J37" s="55"/>
      <c r="K37" s="55"/>
      <c r="L37" s="55"/>
      <c r="M37" s="55"/>
      <c r="N37" s="55">
        <v>20</v>
      </c>
      <c r="O37" s="55"/>
      <c r="P37" s="55"/>
      <c r="Q37" s="55"/>
      <c r="R37" s="55"/>
      <c r="S37" s="55">
        <v>70</v>
      </c>
      <c r="T37" s="372">
        <v>0</v>
      </c>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row>
    <row r="38" spans="1:213" s="41" customFormat="1">
      <c r="A38" s="165">
        <v>29</v>
      </c>
      <c r="B38" s="165" t="s">
        <v>206</v>
      </c>
      <c r="C38" s="55">
        <v>1220</v>
      </c>
      <c r="D38" s="55">
        <v>1220</v>
      </c>
      <c r="E38" s="165">
        <v>1220</v>
      </c>
      <c r="F38" s="165"/>
      <c r="G38" s="165"/>
      <c r="H38" s="165">
        <v>0</v>
      </c>
      <c r="I38" s="55"/>
      <c r="J38" s="55"/>
      <c r="K38" s="55"/>
      <c r="L38" s="55"/>
      <c r="M38" s="55"/>
      <c r="N38" s="55"/>
      <c r="O38" s="55"/>
      <c r="P38" s="55"/>
      <c r="Q38" s="55"/>
      <c r="R38" s="55"/>
      <c r="S38" s="55"/>
      <c r="T38" s="372">
        <v>0</v>
      </c>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row>
    <row r="39" spans="1:213" s="41" customFormat="1">
      <c r="A39" s="165">
        <v>30</v>
      </c>
      <c r="B39" s="165" t="s">
        <v>384</v>
      </c>
      <c r="C39" s="55">
        <v>85191.884000000005</v>
      </c>
      <c r="D39" s="55">
        <v>85191.884000000005</v>
      </c>
      <c r="E39" s="165"/>
      <c r="F39" s="165"/>
      <c r="G39" s="165">
        <v>85191.884000000005</v>
      </c>
      <c r="H39" s="165">
        <v>85191.884000000005</v>
      </c>
      <c r="I39" s="55"/>
      <c r="J39" s="55"/>
      <c r="K39" s="55"/>
      <c r="L39" s="55"/>
      <c r="M39" s="55"/>
      <c r="N39" s="55"/>
      <c r="O39" s="55"/>
      <c r="P39" s="55"/>
      <c r="Q39" s="55"/>
      <c r="R39" s="55"/>
      <c r="S39" s="55"/>
      <c r="T39" s="372">
        <v>0</v>
      </c>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row>
    <row r="40" spans="1:213" s="41" customFormat="1">
      <c r="A40" s="165">
        <v>31</v>
      </c>
      <c r="B40" s="165" t="s">
        <v>207</v>
      </c>
      <c r="C40" s="55">
        <v>22941.815999999999</v>
      </c>
      <c r="D40" s="55">
        <v>22941.815999999999</v>
      </c>
      <c r="E40" s="165"/>
      <c r="F40" s="165"/>
      <c r="G40" s="165">
        <v>22941.815999999999</v>
      </c>
      <c r="H40" s="165">
        <v>22941.815999999999</v>
      </c>
      <c r="I40" s="55"/>
      <c r="J40" s="55"/>
      <c r="K40" s="55"/>
      <c r="L40" s="55"/>
      <c r="M40" s="55"/>
      <c r="N40" s="55"/>
      <c r="O40" s="55"/>
      <c r="P40" s="55"/>
      <c r="Q40" s="55"/>
      <c r="R40" s="55"/>
      <c r="S40" s="55"/>
      <c r="T40" s="372">
        <v>0</v>
      </c>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row>
    <row r="41" spans="1:213" s="41" customFormat="1">
      <c r="A41" s="165">
        <v>32</v>
      </c>
      <c r="B41" s="165" t="s">
        <v>385</v>
      </c>
      <c r="C41" s="55">
        <v>63709.313999999998</v>
      </c>
      <c r="D41" s="55">
        <v>63709.313999999998</v>
      </c>
      <c r="E41" s="165"/>
      <c r="F41" s="165"/>
      <c r="G41" s="165">
        <v>63709.313999999998</v>
      </c>
      <c r="H41" s="165">
        <v>63709.313999999998</v>
      </c>
      <c r="I41" s="55"/>
      <c r="J41" s="55"/>
      <c r="K41" s="55"/>
      <c r="L41" s="55"/>
      <c r="M41" s="55"/>
      <c r="N41" s="55"/>
      <c r="O41" s="55"/>
      <c r="P41" s="55"/>
      <c r="Q41" s="55"/>
      <c r="R41" s="55"/>
      <c r="S41" s="55"/>
      <c r="T41" s="372">
        <v>0</v>
      </c>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row>
    <row r="42" spans="1:213" s="41" customFormat="1">
      <c r="A42" s="165">
        <v>33</v>
      </c>
      <c r="B42" s="165" t="s">
        <v>159</v>
      </c>
      <c r="C42" s="55">
        <v>14060</v>
      </c>
      <c r="D42" s="55">
        <v>14060</v>
      </c>
      <c r="E42" s="165"/>
      <c r="F42" s="165"/>
      <c r="G42" s="165">
        <v>14060</v>
      </c>
      <c r="H42" s="165">
        <v>14060</v>
      </c>
      <c r="I42" s="55"/>
      <c r="J42" s="55"/>
      <c r="K42" s="55"/>
      <c r="L42" s="55"/>
      <c r="M42" s="55"/>
      <c r="N42" s="55"/>
      <c r="O42" s="55"/>
      <c r="P42" s="55"/>
      <c r="Q42" s="55"/>
      <c r="R42" s="55"/>
      <c r="S42" s="55"/>
      <c r="T42" s="372">
        <v>0</v>
      </c>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row>
    <row r="43" spans="1:213" s="41" customFormat="1">
      <c r="A43" s="165">
        <v>34</v>
      </c>
      <c r="B43" s="239" t="s">
        <v>386</v>
      </c>
      <c r="C43" s="55">
        <v>37757.023999999998</v>
      </c>
      <c r="D43" s="55">
        <v>37757.023999999998</v>
      </c>
      <c r="E43" s="165"/>
      <c r="F43" s="165"/>
      <c r="G43" s="165"/>
      <c r="H43" s="165">
        <v>0</v>
      </c>
      <c r="I43" s="55"/>
      <c r="J43" s="55"/>
      <c r="K43" s="55">
        <v>37757.023999999998</v>
      </c>
      <c r="L43" s="55"/>
      <c r="M43" s="55"/>
      <c r="N43" s="55"/>
      <c r="O43" s="55"/>
      <c r="P43" s="55"/>
      <c r="Q43" s="55"/>
      <c r="R43" s="55"/>
      <c r="S43" s="55"/>
      <c r="T43" s="372">
        <v>0</v>
      </c>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row>
    <row r="44" spans="1:213" s="41" customFormat="1">
      <c r="A44" s="165">
        <v>35</v>
      </c>
      <c r="B44" s="239" t="s">
        <v>818</v>
      </c>
      <c r="C44" s="55">
        <v>3379</v>
      </c>
      <c r="D44" s="55">
        <v>3379</v>
      </c>
      <c r="E44" s="165">
        <v>784</v>
      </c>
      <c r="F44" s="165"/>
      <c r="G44" s="165"/>
      <c r="H44" s="165"/>
      <c r="I44" s="55"/>
      <c r="J44" s="55"/>
      <c r="K44" s="55"/>
      <c r="L44" s="55"/>
      <c r="M44" s="55">
        <v>2595</v>
      </c>
      <c r="N44" s="55"/>
      <c r="O44" s="55"/>
      <c r="P44" s="55"/>
      <c r="Q44" s="55"/>
      <c r="R44" s="55"/>
      <c r="S44" s="55"/>
      <c r="T44" s="372">
        <v>0</v>
      </c>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row>
    <row r="45" spans="1:213" s="41" customFormat="1">
      <c r="A45" s="170">
        <v>36</v>
      </c>
      <c r="B45" s="170" t="s">
        <v>208</v>
      </c>
      <c r="C45" s="373">
        <v>26447</v>
      </c>
      <c r="D45" s="373">
        <v>26447</v>
      </c>
      <c r="E45" s="170">
        <v>22282</v>
      </c>
      <c r="F45" s="170">
        <v>0</v>
      </c>
      <c r="G45" s="170">
        <v>0</v>
      </c>
      <c r="H45" s="170">
        <v>0</v>
      </c>
      <c r="I45" s="373">
        <v>0</v>
      </c>
      <c r="J45" s="373">
        <v>0</v>
      </c>
      <c r="K45" s="373">
        <v>0</v>
      </c>
      <c r="L45" s="373">
        <v>0</v>
      </c>
      <c r="M45" s="373">
        <v>3400</v>
      </c>
      <c r="N45" s="373">
        <v>60</v>
      </c>
      <c r="O45" s="373"/>
      <c r="P45" s="373"/>
      <c r="Q45" s="373">
        <v>705</v>
      </c>
      <c r="R45" s="373"/>
      <c r="S45" s="373"/>
      <c r="T45" s="372">
        <v>0</v>
      </c>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row>
    <row r="46" spans="1:213" s="41" customFormat="1" ht="31.5">
      <c r="A46" s="228" t="s">
        <v>819</v>
      </c>
      <c r="B46" s="240" t="s">
        <v>173</v>
      </c>
      <c r="C46" s="58">
        <v>25742</v>
      </c>
      <c r="D46" s="58">
        <v>25742</v>
      </c>
      <c r="E46" s="228">
        <v>22282</v>
      </c>
      <c r="F46" s="228">
        <v>0</v>
      </c>
      <c r="G46" s="228">
        <v>0</v>
      </c>
      <c r="H46" s="228">
        <v>0</v>
      </c>
      <c r="I46" s="58">
        <v>0</v>
      </c>
      <c r="J46" s="58">
        <v>0</v>
      </c>
      <c r="K46" s="58">
        <v>0</v>
      </c>
      <c r="L46" s="58">
        <v>0</v>
      </c>
      <c r="M46" s="58">
        <v>3400</v>
      </c>
      <c r="N46" s="58">
        <v>60</v>
      </c>
      <c r="O46" s="58"/>
      <c r="P46" s="58"/>
      <c r="Q46" s="58">
        <v>0</v>
      </c>
      <c r="R46" s="58"/>
      <c r="S46" s="58"/>
      <c r="T46" s="241">
        <v>0</v>
      </c>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row>
    <row r="47" spans="1:213" s="41" customFormat="1">
      <c r="A47" s="165"/>
      <c r="B47" s="155" t="s">
        <v>174</v>
      </c>
      <c r="C47" s="55">
        <v>3384</v>
      </c>
      <c r="D47" s="55">
        <v>3384</v>
      </c>
      <c r="E47" s="165">
        <v>3384</v>
      </c>
      <c r="F47" s="165"/>
      <c r="G47" s="165"/>
      <c r="H47" s="165">
        <v>0</v>
      </c>
      <c r="I47" s="55"/>
      <c r="J47" s="55"/>
      <c r="K47" s="55"/>
      <c r="L47" s="55"/>
      <c r="M47" s="55"/>
      <c r="N47" s="55"/>
      <c r="O47" s="55"/>
      <c r="P47" s="55"/>
      <c r="Q47" s="55"/>
      <c r="R47" s="55"/>
      <c r="S47" s="55"/>
      <c r="T47" s="372">
        <v>0</v>
      </c>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row>
    <row r="48" spans="1:213" s="41" customFormat="1">
      <c r="A48" s="165"/>
      <c r="B48" s="155" t="s">
        <v>175</v>
      </c>
      <c r="C48" s="55">
        <v>1095</v>
      </c>
      <c r="D48" s="55">
        <v>1095</v>
      </c>
      <c r="E48" s="165">
        <v>1095</v>
      </c>
      <c r="F48" s="165"/>
      <c r="G48" s="165"/>
      <c r="H48" s="165">
        <v>0</v>
      </c>
      <c r="I48" s="55"/>
      <c r="J48" s="55"/>
      <c r="K48" s="55"/>
      <c r="L48" s="55"/>
      <c r="M48" s="55"/>
      <c r="N48" s="55"/>
      <c r="O48" s="55"/>
      <c r="P48" s="55"/>
      <c r="Q48" s="55"/>
      <c r="R48" s="55"/>
      <c r="S48" s="55"/>
      <c r="T48" s="372">
        <v>0</v>
      </c>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row>
    <row r="49" spans="1:213" s="41" customFormat="1">
      <c r="A49" s="165"/>
      <c r="B49" s="155" t="s">
        <v>176</v>
      </c>
      <c r="C49" s="55">
        <v>1230</v>
      </c>
      <c r="D49" s="55">
        <v>1230</v>
      </c>
      <c r="E49" s="165">
        <v>1230</v>
      </c>
      <c r="F49" s="165"/>
      <c r="G49" s="165"/>
      <c r="H49" s="165">
        <v>0</v>
      </c>
      <c r="I49" s="55"/>
      <c r="J49" s="55"/>
      <c r="K49" s="55"/>
      <c r="L49" s="55"/>
      <c r="M49" s="55"/>
      <c r="N49" s="55"/>
      <c r="O49" s="55"/>
      <c r="P49" s="55"/>
      <c r="Q49" s="55"/>
      <c r="R49" s="55"/>
      <c r="S49" s="55"/>
      <c r="T49" s="372">
        <v>0</v>
      </c>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row>
    <row r="50" spans="1:213" s="41" customFormat="1">
      <c r="A50" s="165"/>
      <c r="B50" s="155" t="s">
        <v>177</v>
      </c>
      <c r="C50" s="55">
        <v>623</v>
      </c>
      <c r="D50" s="55">
        <v>623</v>
      </c>
      <c r="E50" s="165">
        <v>623</v>
      </c>
      <c r="F50" s="165"/>
      <c r="G50" s="165"/>
      <c r="H50" s="165">
        <v>0</v>
      </c>
      <c r="I50" s="55"/>
      <c r="J50" s="55"/>
      <c r="K50" s="55"/>
      <c r="L50" s="55"/>
      <c r="M50" s="55"/>
      <c r="N50" s="55"/>
      <c r="O50" s="55"/>
      <c r="P50" s="55"/>
      <c r="Q50" s="55"/>
      <c r="R50" s="55"/>
      <c r="S50" s="55"/>
      <c r="T50" s="372">
        <v>0</v>
      </c>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row>
    <row r="51" spans="1:213" s="41" customFormat="1">
      <c r="A51" s="165"/>
      <c r="B51" s="155" t="s">
        <v>178</v>
      </c>
      <c r="C51" s="55">
        <v>1463</v>
      </c>
      <c r="D51" s="55">
        <v>1463</v>
      </c>
      <c r="E51" s="165">
        <v>1443</v>
      </c>
      <c r="F51" s="165"/>
      <c r="G51" s="165"/>
      <c r="H51" s="165">
        <v>0</v>
      </c>
      <c r="I51" s="55"/>
      <c r="J51" s="55"/>
      <c r="K51" s="55"/>
      <c r="L51" s="55"/>
      <c r="M51" s="55"/>
      <c r="N51" s="55">
        <v>20</v>
      </c>
      <c r="O51" s="55"/>
      <c r="P51" s="55"/>
      <c r="Q51" s="55"/>
      <c r="R51" s="55"/>
      <c r="S51" s="55"/>
      <c r="T51" s="372">
        <v>0</v>
      </c>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row>
    <row r="52" spans="1:213" s="41" customFormat="1">
      <c r="A52" s="165"/>
      <c r="B52" s="155" t="s">
        <v>179</v>
      </c>
      <c r="C52" s="55">
        <v>852</v>
      </c>
      <c r="D52" s="55">
        <v>852</v>
      </c>
      <c r="E52" s="165">
        <v>852</v>
      </c>
      <c r="F52" s="165"/>
      <c r="G52" s="165"/>
      <c r="H52" s="165">
        <v>0</v>
      </c>
      <c r="I52" s="55"/>
      <c r="J52" s="55"/>
      <c r="K52" s="55"/>
      <c r="L52" s="55"/>
      <c r="M52" s="55"/>
      <c r="N52" s="55"/>
      <c r="O52" s="55"/>
      <c r="P52" s="55"/>
      <c r="Q52" s="55"/>
      <c r="R52" s="55"/>
      <c r="S52" s="55"/>
      <c r="T52" s="372">
        <v>0</v>
      </c>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row>
    <row r="53" spans="1:213" s="41" customFormat="1">
      <c r="A53" s="165"/>
      <c r="B53" s="155" t="s">
        <v>181</v>
      </c>
      <c r="C53" s="55">
        <v>991</v>
      </c>
      <c r="D53" s="55">
        <v>991</v>
      </c>
      <c r="E53" s="165">
        <v>991</v>
      </c>
      <c r="F53" s="165"/>
      <c r="G53" s="165"/>
      <c r="H53" s="165">
        <v>0</v>
      </c>
      <c r="I53" s="55"/>
      <c r="J53" s="55"/>
      <c r="K53" s="55"/>
      <c r="L53" s="55"/>
      <c r="M53" s="55"/>
      <c r="N53" s="55"/>
      <c r="O53" s="55"/>
      <c r="P53" s="55"/>
      <c r="Q53" s="55"/>
      <c r="R53" s="55"/>
      <c r="S53" s="55"/>
      <c r="T53" s="372">
        <v>0</v>
      </c>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row>
    <row r="54" spans="1:213" s="41" customFormat="1">
      <c r="A54" s="165"/>
      <c r="B54" s="155" t="s">
        <v>182</v>
      </c>
      <c r="C54" s="55">
        <v>2532</v>
      </c>
      <c r="D54" s="55">
        <v>2532</v>
      </c>
      <c r="E54" s="165">
        <v>2532</v>
      </c>
      <c r="F54" s="165"/>
      <c r="G54" s="165"/>
      <c r="H54" s="165">
        <v>0</v>
      </c>
      <c r="I54" s="55"/>
      <c r="J54" s="55"/>
      <c r="K54" s="55"/>
      <c r="L54" s="55"/>
      <c r="M54" s="55"/>
      <c r="N54" s="55"/>
      <c r="O54" s="55"/>
      <c r="P54" s="55"/>
      <c r="Q54" s="55"/>
      <c r="R54" s="55"/>
      <c r="S54" s="55"/>
      <c r="T54" s="372">
        <v>0</v>
      </c>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row>
    <row r="55" spans="1:213" s="41" customFormat="1">
      <c r="A55" s="165"/>
      <c r="B55" s="155" t="s">
        <v>183</v>
      </c>
      <c r="C55" s="55">
        <v>1821</v>
      </c>
      <c r="D55" s="55">
        <v>1821</v>
      </c>
      <c r="E55" s="165">
        <v>1821</v>
      </c>
      <c r="F55" s="165"/>
      <c r="G55" s="165"/>
      <c r="H55" s="165">
        <v>0</v>
      </c>
      <c r="I55" s="55"/>
      <c r="J55" s="55"/>
      <c r="K55" s="55"/>
      <c r="L55" s="55"/>
      <c r="M55" s="55"/>
      <c r="N55" s="55"/>
      <c r="O55" s="55"/>
      <c r="P55" s="55"/>
      <c r="Q55" s="55"/>
      <c r="R55" s="57"/>
      <c r="S55" s="57"/>
      <c r="T55" s="372">
        <v>0</v>
      </c>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row>
    <row r="56" spans="1:213" s="41" customFormat="1" ht="31.5">
      <c r="A56" s="165"/>
      <c r="B56" s="155" t="s">
        <v>184</v>
      </c>
      <c r="C56" s="55">
        <v>1032</v>
      </c>
      <c r="D56" s="55">
        <v>662</v>
      </c>
      <c r="E56" s="165">
        <v>662</v>
      </c>
      <c r="F56" s="165"/>
      <c r="G56" s="165"/>
      <c r="H56" s="165">
        <v>0</v>
      </c>
      <c r="I56" s="55"/>
      <c r="J56" s="55"/>
      <c r="K56" s="55"/>
      <c r="L56" s="55"/>
      <c r="M56" s="55"/>
      <c r="N56" s="55"/>
      <c r="O56" s="55"/>
      <c r="P56" s="55"/>
      <c r="Q56" s="55"/>
      <c r="R56" s="55"/>
      <c r="S56" s="55"/>
      <c r="T56" s="57">
        <v>370</v>
      </c>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row>
    <row r="57" spans="1:213" s="41" customFormat="1">
      <c r="A57" s="165"/>
      <c r="B57" s="155" t="s">
        <v>185</v>
      </c>
      <c r="C57" s="55">
        <v>923</v>
      </c>
      <c r="D57" s="55">
        <v>923</v>
      </c>
      <c r="E57" s="165">
        <v>923</v>
      </c>
      <c r="F57" s="165"/>
      <c r="G57" s="165"/>
      <c r="H57" s="165">
        <v>0</v>
      </c>
      <c r="I57" s="55"/>
      <c r="J57" s="55"/>
      <c r="K57" s="55"/>
      <c r="L57" s="55"/>
      <c r="M57" s="55"/>
      <c r="N57" s="55"/>
      <c r="O57" s="55"/>
      <c r="P57" s="55"/>
      <c r="Q57" s="55"/>
      <c r="R57" s="55"/>
      <c r="S57" s="55"/>
      <c r="T57" s="372">
        <v>0</v>
      </c>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row>
    <row r="58" spans="1:213" s="41" customFormat="1" ht="31.5">
      <c r="A58" s="165"/>
      <c r="B58" s="155" t="s">
        <v>186</v>
      </c>
      <c r="C58" s="55">
        <v>1932</v>
      </c>
      <c r="D58" s="55">
        <v>1932</v>
      </c>
      <c r="E58" s="165">
        <v>1912</v>
      </c>
      <c r="F58" s="165"/>
      <c r="G58" s="165"/>
      <c r="H58" s="165">
        <v>0</v>
      </c>
      <c r="I58" s="55"/>
      <c r="J58" s="55"/>
      <c r="K58" s="55"/>
      <c r="L58" s="55"/>
      <c r="M58" s="55"/>
      <c r="N58" s="55">
        <v>20</v>
      </c>
      <c r="O58" s="55"/>
      <c r="P58" s="55"/>
      <c r="Q58" s="55"/>
      <c r="R58" s="55"/>
      <c r="S58" s="55"/>
      <c r="T58" s="372">
        <v>0</v>
      </c>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row>
    <row r="59" spans="1:213" s="41" customFormat="1">
      <c r="A59" s="165"/>
      <c r="B59" s="155" t="s">
        <v>187</v>
      </c>
      <c r="C59" s="55">
        <v>3790</v>
      </c>
      <c r="D59" s="55">
        <v>796</v>
      </c>
      <c r="E59" s="165">
        <v>796</v>
      </c>
      <c r="F59" s="228"/>
      <c r="G59" s="228"/>
      <c r="H59" s="228">
        <v>0</v>
      </c>
      <c r="I59" s="58"/>
      <c r="J59" s="58"/>
      <c r="K59" s="58"/>
      <c r="L59" s="58"/>
      <c r="M59" s="58"/>
      <c r="N59" s="58"/>
      <c r="O59" s="58"/>
      <c r="P59" s="58"/>
      <c r="Q59" s="58"/>
      <c r="R59" s="58"/>
      <c r="S59" s="58"/>
      <c r="T59" s="57">
        <v>2994</v>
      </c>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row>
    <row r="60" spans="1:213" s="41" customFormat="1">
      <c r="A60" s="165"/>
      <c r="B60" s="155" t="s">
        <v>180</v>
      </c>
      <c r="C60" s="55">
        <v>906</v>
      </c>
      <c r="D60" s="55">
        <v>906</v>
      </c>
      <c r="E60" s="165">
        <v>906</v>
      </c>
      <c r="F60" s="165"/>
      <c r="G60" s="165"/>
      <c r="H60" s="165">
        <v>0</v>
      </c>
      <c r="I60" s="55"/>
      <c r="J60" s="55"/>
      <c r="K60" s="55"/>
      <c r="L60" s="55"/>
      <c r="M60" s="55"/>
      <c r="N60" s="55"/>
      <c r="O60" s="55"/>
      <c r="P60" s="55"/>
      <c r="Q60" s="55"/>
      <c r="R60" s="55"/>
      <c r="S60" s="55"/>
      <c r="T60" s="372">
        <v>0</v>
      </c>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row>
    <row r="61" spans="1:213" s="41" customFormat="1">
      <c r="A61" s="165"/>
      <c r="B61" s="155" t="s">
        <v>820</v>
      </c>
      <c r="C61" s="55">
        <v>5202</v>
      </c>
      <c r="D61" s="55">
        <v>890</v>
      </c>
      <c r="E61" s="165">
        <v>890</v>
      </c>
      <c r="F61" s="165"/>
      <c r="G61" s="165"/>
      <c r="H61" s="165">
        <v>0</v>
      </c>
      <c r="I61" s="55"/>
      <c r="J61" s="55"/>
      <c r="K61" s="55"/>
      <c r="L61" s="55"/>
      <c r="M61" s="55"/>
      <c r="N61" s="55"/>
      <c r="O61" s="55"/>
      <c r="P61" s="55"/>
      <c r="Q61" s="55"/>
      <c r="R61" s="55"/>
      <c r="S61" s="55"/>
      <c r="T61" s="57">
        <v>4312</v>
      </c>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row>
    <row r="62" spans="1:213" s="41" customFormat="1">
      <c r="A62" s="165"/>
      <c r="B62" s="155" t="s">
        <v>188</v>
      </c>
      <c r="C62" s="55">
        <v>5642</v>
      </c>
      <c r="D62" s="55">
        <v>5642</v>
      </c>
      <c r="E62" s="165">
        <v>2222</v>
      </c>
      <c r="F62" s="165"/>
      <c r="G62" s="165"/>
      <c r="H62" s="165">
        <v>0</v>
      </c>
      <c r="I62" s="55"/>
      <c r="J62" s="55"/>
      <c r="K62" s="55"/>
      <c r="L62" s="55"/>
      <c r="M62" s="55">
        <v>3400</v>
      </c>
      <c r="N62" s="55">
        <v>20</v>
      </c>
      <c r="O62" s="55"/>
      <c r="P62" s="55"/>
      <c r="Q62" s="55"/>
      <c r="R62" s="55"/>
      <c r="S62" s="55"/>
      <c r="T62" s="372">
        <v>0</v>
      </c>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row>
    <row r="63" spans="1:213" s="41" customFormat="1" ht="31.5">
      <c r="A63" s="228" t="s">
        <v>821</v>
      </c>
      <c r="B63" s="242" t="s">
        <v>189</v>
      </c>
      <c r="C63" s="58">
        <v>405</v>
      </c>
      <c r="D63" s="58">
        <v>405</v>
      </c>
      <c r="E63" s="228">
        <v>0</v>
      </c>
      <c r="F63" s="228">
        <v>0</v>
      </c>
      <c r="G63" s="228">
        <v>0</v>
      </c>
      <c r="H63" s="228">
        <v>0</v>
      </c>
      <c r="I63" s="58">
        <v>0</v>
      </c>
      <c r="J63" s="58">
        <v>0</v>
      </c>
      <c r="K63" s="58">
        <v>0</v>
      </c>
      <c r="L63" s="58">
        <v>0</v>
      </c>
      <c r="M63" s="58">
        <v>0</v>
      </c>
      <c r="N63" s="58">
        <v>0</v>
      </c>
      <c r="O63" s="58"/>
      <c r="P63" s="58"/>
      <c r="Q63" s="58">
        <v>705</v>
      </c>
      <c r="R63" s="58"/>
      <c r="S63" s="58"/>
      <c r="T63" s="241"/>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row>
    <row r="64" spans="1:213" s="41" customFormat="1">
      <c r="A64" s="165"/>
      <c r="B64" s="155" t="s">
        <v>190</v>
      </c>
      <c r="C64" s="55">
        <v>105</v>
      </c>
      <c r="D64" s="55">
        <v>105</v>
      </c>
      <c r="E64" s="165">
        <v>0</v>
      </c>
      <c r="F64" s="165"/>
      <c r="G64" s="165"/>
      <c r="H64" s="165">
        <v>0</v>
      </c>
      <c r="I64" s="55"/>
      <c r="J64" s="55"/>
      <c r="K64" s="55"/>
      <c r="L64" s="55"/>
      <c r="M64" s="55"/>
      <c r="N64" s="55"/>
      <c r="O64" s="55"/>
      <c r="P64" s="55"/>
      <c r="Q64" s="55">
        <v>105</v>
      </c>
      <c r="R64" s="55"/>
      <c r="S64" s="55"/>
      <c r="T64" s="372">
        <v>0</v>
      </c>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row>
    <row r="65" spans="1:213" s="41" customFormat="1">
      <c r="A65" s="165"/>
      <c r="B65" s="155" t="s">
        <v>209</v>
      </c>
      <c r="C65" s="55">
        <v>300</v>
      </c>
      <c r="D65" s="55">
        <v>300</v>
      </c>
      <c r="E65" s="165">
        <v>0</v>
      </c>
      <c r="F65" s="165"/>
      <c r="G65" s="165"/>
      <c r="H65" s="165"/>
      <c r="I65" s="55"/>
      <c r="J65" s="55"/>
      <c r="K65" s="55"/>
      <c r="L65" s="55"/>
      <c r="M65" s="55"/>
      <c r="N65" s="55"/>
      <c r="O65" s="55"/>
      <c r="P65" s="55"/>
      <c r="Q65" s="55">
        <v>300</v>
      </c>
      <c r="R65" s="55"/>
      <c r="S65" s="55"/>
      <c r="T65" s="372">
        <v>0</v>
      </c>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row>
    <row r="66" spans="1:213" s="41" customFormat="1">
      <c r="A66" s="55">
        <v>37</v>
      </c>
      <c r="B66" s="155" t="s">
        <v>161</v>
      </c>
      <c r="C66" s="55">
        <v>405076</v>
      </c>
      <c r="D66" s="55">
        <v>405076</v>
      </c>
      <c r="E66" s="55"/>
      <c r="F66" s="55"/>
      <c r="G66" s="55"/>
      <c r="H66" s="55"/>
      <c r="I66" s="55">
        <v>383916</v>
      </c>
      <c r="J66" s="55"/>
      <c r="K66" s="55"/>
      <c r="L66" s="55">
        <v>21160</v>
      </c>
      <c r="M66" s="55"/>
      <c r="N66" s="55"/>
      <c r="O66" s="55"/>
      <c r="P66" s="55"/>
      <c r="Q66" s="55"/>
      <c r="R66" s="55"/>
      <c r="S66" s="55"/>
      <c r="T66" s="372">
        <v>0</v>
      </c>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row>
    <row r="67" spans="1:213" s="41" customFormat="1">
      <c r="A67" s="55">
        <v>38</v>
      </c>
      <c r="B67" s="155" t="s">
        <v>163</v>
      </c>
      <c r="C67" s="55">
        <v>20850</v>
      </c>
      <c r="D67" s="55">
        <v>20850</v>
      </c>
      <c r="E67" s="55"/>
      <c r="F67" s="55"/>
      <c r="G67" s="55"/>
      <c r="H67" s="55"/>
      <c r="I67" s="55"/>
      <c r="J67" s="55"/>
      <c r="K67" s="55"/>
      <c r="L67" s="55"/>
      <c r="M67" s="55"/>
      <c r="N67" s="55">
        <v>400</v>
      </c>
      <c r="O67" s="55"/>
      <c r="P67" s="55">
        <v>20450</v>
      </c>
      <c r="Q67" s="55"/>
      <c r="R67" s="55"/>
      <c r="S67" s="55"/>
      <c r="T67" s="372">
        <v>0</v>
      </c>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row>
    <row r="68" spans="1:213" s="41" customFormat="1">
      <c r="A68" s="55">
        <v>39</v>
      </c>
      <c r="B68" s="155" t="s">
        <v>822</v>
      </c>
      <c r="C68" s="55">
        <v>56573</v>
      </c>
      <c r="D68" s="55">
        <v>56573</v>
      </c>
      <c r="E68" s="55"/>
      <c r="F68" s="55"/>
      <c r="G68" s="55">
        <v>4062</v>
      </c>
      <c r="H68" s="55">
        <v>4062</v>
      </c>
      <c r="I68" s="55"/>
      <c r="J68" s="55"/>
      <c r="K68" s="55"/>
      <c r="L68" s="55"/>
      <c r="M68" s="55"/>
      <c r="N68" s="55"/>
      <c r="O68" s="55">
        <v>52511</v>
      </c>
      <c r="P68" s="55"/>
      <c r="Q68" s="55"/>
      <c r="R68" s="55"/>
      <c r="S68" s="55"/>
      <c r="T68" s="372">
        <v>0</v>
      </c>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row>
    <row r="69" spans="1:213" s="41" customFormat="1" ht="31.5">
      <c r="A69" s="55">
        <v>40</v>
      </c>
      <c r="B69" s="155" t="s">
        <v>823</v>
      </c>
      <c r="C69" s="55">
        <v>27780</v>
      </c>
      <c r="D69" s="55">
        <v>27780</v>
      </c>
      <c r="E69" s="55"/>
      <c r="F69" s="55"/>
      <c r="G69" s="55"/>
      <c r="H69" s="55"/>
      <c r="I69" s="55"/>
      <c r="J69" s="55"/>
      <c r="K69" s="55"/>
      <c r="L69" s="55"/>
      <c r="M69" s="55">
        <v>1200</v>
      </c>
      <c r="N69" s="55"/>
      <c r="O69" s="55">
        <v>26580</v>
      </c>
      <c r="P69" s="55"/>
      <c r="Q69" s="55"/>
      <c r="R69" s="55"/>
      <c r="S69" s="55"/>
      <c r="T69" s="372">
        <v>0</v>
      </c>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row>
    <row r="70" spans="1:213" s="41" customFormat="1">
      <c r="A70" s="55">
        <v>41</v>
      </c>
      <c r="B70" s="155" t="s">
        <v>824</v>
      </c>
      <c r="C70" s="55">
        <v>600</v>
      </c>
      <c r="D70" s="55">
        <v>600</v>
      </c>
      <c r="E70" s="55"/>
      <c r="F70" s="55"/>
      <c r="G70" s="55"/>
      <c r="H70" s="55"/>
      <c r="I70" s="55"/>
      <c r="J70" s="55"/>
      <c r="K70" s="55"/>
      <c r="L70" s="55"/>
      <c r="M70" s="55"/>
      <c r="N70" s="55"/>
      <c r="O70" s="55"/>
      <c r="P70" s="55"/>
      <c r="Q70" s="55">
        <v>600</v>
      </c>
      <c r="R70" s="55"/>
      <c r="S70" s="55"/>
      <c r="T70" s="372">
        <v>0</v>
      </c>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row>
    <row r="71" spans="1:213" s="41" customFormat="1">
      <c r="A71" s="55">
        <v>42</v>
      </c>
      <c r="B71" s="155" t="s">
        <v>591</v>
      </c>
      <c r="C71" s="55">
        <v>300</v>
      </c>
      <c r="D71" s="55">
        <v>300</v>
      </c>
      <c r="E71" s="55"/>
      <c r="F71" s="55"/>
      <c r="G71" s="55"/>
      <c r="H71" s="55"/>
      <c r="I71" s="55"/>
      <c r="J71" s="55"/>
      <c r="K71" s="55"/>
      <c r="L71" s="55"/>
      <c r="M71" s="55"/>
      <c r="N71" s="55"/>
      <c r="O71" s="55"/>
      <c r="P71" s="55"/>
      <c r="Q71" s="55">
        <v>300</v>
      </c>
      <c r="R71" s="55"/>
      <c r="S71" s="55"/>
      <c r="T71" s="372">
        <v>0</v>
      </c>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row>
    <row r="72" spans="1:213" s="41" customFormat="1">
      <c r="A72" s="55">
        <v>43</v>
      </c>
      <c r="B72" s="155" t="s">
        <v>825</v>
      </c>
      <c r="C72" s="55">
        <v>250</v>
      </c>
      <c r="D72" s="55">
        <v>250</v>
      </c>
      <c r="E72" s="55"/>
      <c r="F72" s="55"/>
      <c r="G72" s="55"/>
      <c r="H72" s="55"/>
      <c r="I72" s="55"/>
      <c r="J72" s="55"/>
      <c r="K72" s="55"/>
      <c r="L72" s="55"/>
      <c r="M72" s="55"/>
      <c r="N72" s="55"/>
      <c r="O72" s="55"/>
      <c r="P72" s="55"/>
      <c r="Q72" s="55">
        <v>250</v>
      </c>
      <c r="R72" s="55"/>
      <c r="S72" s="55"/>
      <c r="T72" s="372">
        <v>0</v>
      </c>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row>
    <row r="73" spans="1:213" s="41" customFormat="1">
      <c r="A73" s="55">
        <v>44</v>
      </c>
      <c r="B73" s="155" t="s">
        <v>200</v>
      </c>
      <c r="C73" s="55">
        <v>1500</v>
      </c>
      <c r="D73" s="55">
        <v>1500</v>
      </c>
      <c r="E73" s="58">
        <v>0</v>
      </c>
      <c r="F73" s="58">
        <v>0</v>
      </c>
      <c r="G73" s="58">
        <v>0</v>
      </c>
      <c r="H73" s="58">
        <v>0</v>
      </c>
      <c r="I73" s="58">
        <v>0</v>
      </c>
      <c r="J73" s="58">
        <v>0</v>
      </c>
      <c r="K73" s="58">
        <v>0</v>
      </c>
      <c r="L73" s="58">
        <v>0</v>
      </c>
      <c r="M73" s="58">
        <v>0</v>
      </c>
      <c r="N73" s="58">
        <v>0</v>
      </c>
      <c r="O73" s="58"/>
      <c r="P73" s="58"/>
      <c r="Q73" s="55">
        <v>1500</v>
      </c>
      <c r="R73" s="58"/>
      <c r="S73" s="58">
        <v>0</v>
      </c>
      <c r="T73" s="372">
        <v>0</v>
      </c>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row>
    <row r="74" spans="1:213" s="41" customFormat="1">
      <c r="A74" s="55">
        <v>45</v>
      </c>
      <c r="B74" s="155" t="s">
        <v>201</v>
      </c>
      <c r="C74" s="55">
        <v>900</v>
      </c>
      <c r="D74" s="55">
        <v>900</v>
      </c>
      <c r="E74" s="58"/>
      <c r="F74" s="58"/>
      <c r="G74" s="58"/>
      <c r="H74" s="58"/>
      <c r="I74" s="58"/>
      <c r="J74" s="58"/>
      <c r="K74" s="58"/>
      <c r="L74" s="58"/>
      <c r="M74" s="55">
        <v>900</v>
      </c>
      <c r="N74" s="58"/>
      <c r="O74" s="58"/>
      <c r="P74" s="58"/>
      <c r="Q74" s="55"/>
      <c r="R74" s="58"/>
      <c r="S74" s="58"/>
      <c r="T74" s="372">
        <v>0</v>
      </c>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row>
    <row r="75" spans="1:213" s="41" customFormat="1" ht="31.5">
      <c r="A75" s="55">
        <v>46</v>
      </c>
      <c r="B75" s="169" t="s">
        <v>826</v>
      </c>
      <c r="C75" s="55">
        <v>54619</v>
      </c>
      <c r="D75" s="55">
        <v>54619</v>
      </c>
      <c r="E75" s="55"/>
      <c r="F75" s="55"/>
      <c r="G75" s="55"/>
      <c r="H75" s="55"/>
      <c r="I75" s="55"/>
      <c r="J75" s="55"/>
      <c r="K75" s="55"/>
      <c r="L75" s="55"/>
      <c r="M75" s="55">
        <v>54619</v>
      </c>
      <c r="N75" s="55"/>
      <c r="O75" s="55"/>
      <c r="P75" s="55"/>
      <c r="Q75" s="55"/>
      <c r="R75" s="55"/>
      <c r="S75" s="55"/>
      <c r="T75" s="372">
        <v>0</v>
      </c>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row>
    <row r="76" spans="1:213" s="41" customFormat="1">
      <c r="A76" s="55">
        <v>47</v>
      </c>
      <c r="B76" s="169" t="s">
        <v>827</v>
      </c>
      <c r="C76" s="55">
        <v>300</v>
      </c>
      <c r="D76" s="55">
        <v>300</v>
      </c>
      <c r="E76" s="55"/>
      <c r="F76" s="55">
        <v>300</v>
      </c>
      <c r="G76" s="55"/>
      <c r="H76" s="55">
        <v>300</v>
      </c>
      <c r="I76" s="55"/>
      <c r="J76" s="55"/>
      <c r="K76" s="55"/>
      <c r="L76" s="55"/>
      <c r="M76" s="55"/>
      <c r="N76" s="55"/>
      <c r="O76" s="55"/>
      <c r="P76" s="55"/>
      <c r="Q76" s="55"/>
      <c r="R76" s="55"/>
      <c r="S76" s="55"/>
      <c r="T76" s="372">
        <v>0</v>
      </c>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row>
    <row r="77" spans="1:213" s="41" customFormat="1" ht="31.5">
      <c r="A77" s="55">
        <v>48</v>
      </c>
      <c r="B77" s="169" t="s">
        <v>828</v>
      </c>
      <c r="C77" s="55">
        <v>500</v>
      </c>
      <c r="D77" s="55">
        <v>500</v>
      </c>
      <c r="E77" s="373"/>
      <c r="F77" s="373"/>
      <c r="G77" s="373"/>
      <c r="H77" s="373">
        <v>0</v>
      </c>
      <c r="I77" s="373"/>
      <c r="J77" s="373"/>
      <c r="K77" s="373"/>
      <c r="L77" s="55">
        <v>500</v>
      </c>
      <c r="M77" s="373"/>
      <c r="N77" s="373"/>
      <c r="O77" s="373"/>
      <c r="P77" s="373"/>
      <c r="Q77" s="373"/>
      <c r="R77" s="373">
        <v>0</v>
      </c>
      <c r="S77" s="373">
        <v>0</v>
      </c>
      <c r="T77" s="372">
        <v>0</v>
      </c>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row>
    <row r="78" spans="1:213" s="41" customFormat="1">
      <c r="A78" s="55">
        <v>49</v>
      </c>
      <c r="B78" s="169" t="s">
        <v>829</v>
      </c>
      <c r="C78" s="55">
        <v>200</v>
      </c>
      <c r="D78" s="55">
        <v>200</v>
      </c>
      <c r="E78" s="55"/>
      <c r="F78" s="55"/>
      <c r="G78" s="55"/>
      <c r="H78" s="55"/>
      <c r="I78" s="55"/>
      <c r="J78" s="55"/>
      <c r="K78" s="55"/>
      <c r="L78" s="55"/>
      <c r="M78" s="55"/>
      <c r="N78" s="55"/>
      <c r="O78" s="55"/>
      <c r="P78" s="55">
        <v>200</v>
      </c>
      <c r="Q78" s="55"/>
      <c r="R78" s="55"/>
      <c r="S78" s="55"/>
      <c r="T78" s="372">
        <v>0</v>
      </c>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row>
    <row r="79" spans="1:213" s="41" customFormat="1" ht="78.75">
      <c r="A79" s="55">
        <v>50</v>
      </c>
      <c r="B79" s="55" t="s">
        <v>388</v>
      </c>
      <c r="C79" s="55">
        <v>606052</v>
      </c>
      <c r="D79" s="55">
        <v>606052</v>
      </c>
      <c r="E79" s="55">
        <v>66100</v>
      </c>
      <c r="F79" s="55">
        <v>64000</v>
      </c>
      <c r="G79" s="55"/>
      <c r="H79" s="55">
        <v>64000</v>
      </c>
      <c r="I79" s="55">
        <v>28200</v>
      </c>
      <c r="J79" s="55">
        <v>9000</v>
      </c>
      <c r="K79" s="55">
        <v>16000</v>
      </c>
      <c r="L79" s="55">
        <v>41785</v>
      </c>
      <c r="M79" s="55">
        <v>361200</v>
      </c>
      <c r="N79" s="55">
        <v>650</v>
      </c>
      <c r="O79" s="55">
        <v>7000</v>
      </c>
      <c r="P79" s="55">
        <v>8000</v>
      </c>
      <c r="Q79" s="55">
        <v>4117</v>
      </c>
      <c r="R79" s="55"/>
      <c r="S79" s="55"/>
      <c r="T79" s="372">
        <v>0</v>
      </c>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row>
    <row r="80" spans="1:213" s="41" customFormat="1">
      <c r="A80" s="373">
        <v>51</v>
      </c>
      <c r="B80" s="59" t="s">
        <v>387</v>
      </c>
      <c r="C80" s="373">
        <v>191000</v>
      </c>
      <c r="D80" s="55">
        <v>0</v>
      </c>
      <c r="E80" s="373">
        <v>0</v>
      </c>
      <c r="F80" s="373">
        <v>0</v>
      </c>
      <c r="G80" s="373">
        <v>0</v>
      </c>
      <c r="H80" s="373">
        <v>0</v>
      </c>
      <c r="I80" s="373">
        <v>0</v>
      </c>
      <c r="J80" s="373">
        <v>0</v>
      </c>
      <c r="K80" s="373">
        <v>0</v>
      </c>
      <c r="L80" s="373">
        <v>0</v>
      </c>
      <c r="M80" s="373">
        <v>0</v>
      </c>
      <c r="N80" s="373">
        <v>0</v>
      </c>
      <c r="O80" s="373">
        <v>0</v>
      </c>
      <c r="P80" s="373">
        <v>0</v>
      </c>
      <c r="Q80" s="373">
        <v>0</v>
      </c>
      <c r="R80" s="373">
        <v>191000</v>
      </c>
      <c r="S80" s="373">
        <v>0</v>
      </c>
      <c r="T80" s="372"/>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row>
    <row r="81" spans="1:213" s="41" customFormat="1">
      <c r="A81" s="55"/>
      <c r="B81" s="183" t="s">
        <v>830</v>
      </c>
      <c r="C81" s="55">
        <v>50000</v>
      </c>
      <c r="D81" s="55">
        <v>0</v>
      </c>
      <c r="E81" s="55"/>
      <c r="F81" s="55"/>
      <c r="G81" s="55"/>
      <c r="H81" s="55"/>
      <c r="I81" s="55"/>
      <c r="J81" s="55"/>
      <c r="K81" s="55"/>
      <c r="L81" s="55"/>
      <c r="M81" s="55"/>
      <c r="N81" s="55"/>
      <c r="O81" s="55"/>
      <c r="P81" s="55"/>
      <c r="Q81" s="55"/>
      <c r="R81" s="55">
        <v>50000</v>
      </c>
      <c r="S81" s="55"/>
      <c r="T81" s="56"/>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row>
    <row r="82" spans="1:213" s="41" customFormat="1">
      <c r="A82" s="55"/>
      <c r="B82" s="183" t="s">
        <v>831</v>
      </c>
      <c r="C82" s="55">
        <v>7000</v>
      </c>
      <c r="D82" s="55">
        <v>0</v>
      </c>
      <c r="E82" s="55"/>
      <c r="F82" s="55"/>
      <c r="G82" s="55"/>
      <c r="H82" s="55"/>
      <c r="I82" s="55"/>
      <c r="J82" s="55"/>
      <c r="K82" s="55"/>
      <c r="L82" s="55"/>
      <c r="M82" s="55"/>
      <c r="N82" s="55"/>
      <c r="O82" s="55"/>
      <c r="P82" s="55"/>
      <c r="Q82" s="55"/>
      <c r="R82" s="55">
        <v>7000</v>
      </c>
      <c r="S82" s="55"/>
      <c r="T82" s="56"/>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row>
    <row r="83" spans="1:213" s="41" customFormat="1">
      <c r="A83" s="55"/>
      <c r="B83" s="154" t="s">
        <v>832</v>
      </c>
      <c r="C83" s="55">
        <v>7000</v>
      </c>
      <c r="D83" s="55">
        <v>0</v>
      </c>
      <c r="E83" s="55"/>
      <c r="F83" s="55"/>
      <c r="G83" s="55"/>
      <c r="H83" s="55"/>
      <c r="I83" s="55"/>
      <c r="J83" s="55"/>
      <c r="K83" s="55"/>
      <c r="L83" s="55"/>
      <c r="M83" s="55"/>
      <c r="N83" s="55"/>
      <c r="O83" s="55"/>
      <c r="P83" s="55"/>
      <c r="Q83" s="55"/>
      <c r="R83" s="55">
        <v>7000</v>
      </c>
      <c r="S83" s="55"/>
      <c r="T83" s="56"/>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row>
    <row r="84" spans="1:213" s="41" customFormat="1">
      <c r="A84" s="55"/>
      <c r="B84" s="183" t="s">
        <v>833</v>
      </c>
      <c r="C84" s="55">
        <v>7000</v>
      </c>
      <c r="D84" s="55">
        <v>0</v>
      </c>
      <c r="E84" s="55"/>
      <c r="F84" s="55"/>
      <c r="G84" s="55"/>
      <c r="H84" s="55"/>
      <c r="I84" s="55"/>
      <c r="J84" s="55"/>
      <c r="K84" s="55"/>
      <c r="L84" s="55"/>
      <c r="M84" s="55"/>
      <c r="N84" s="55"/>
      <c r="O84" s="55"/>
      <c r="P84" s="55"/>
      <c r="Q84" s="55"/>
      <c r="R84" s="55">
        <v>7000</v>
      </c>
      <c r="S84" s="55"/>
      <c r="T84" s="56"/>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row>
    <row r="85" spans="1:213" s="41" customFormat="1" ht="15.75" customHeight="1">
      <c r="A85" s="55"/>
      <c r="B85" s="154" t="s">
        <v>834</v>
      </c>
      <c r="C85" s="55">
        <v>10000</v>
      </c>
      <c r="D85" s="55">
        <v>0</v>
      </c>
      <c r="E85" s="55"/>
      <c r="F85" s="55"/>
      <c r="G85" s="55"/>
      <c r="H85" s="55"/>
      <c r="I85" s="55"/>
      <c r="J85" s="55"/>
      <c r="K85" s="55"/>
      <c r="L85" s="55"/>
      <c r="M85" s="55"/>
      <c r="N85" s="55"/>
      <c r="O85" s="55"/>
      <c r="P85" s="55"/>
      <c r="Q85" s="55"/>
      <c r="R85" s="55">
        <v>10000</v>
      </c>
      <c r="S85" s="55"/>
      <c r="T85" s="56"/>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row>
    <row r="86" spans="1:213" s="41" customFormat="1" ht="15.75" customHeight="1">
      <c r="A86" s="55"/>
      <c r="B86" s="183" t="s">
        <v>835</v>
      </c>
      <c r="C86" s="55">
        <v>110000</v>
      </c>
      <c r="D86" s="55">
        <v>0</v>
      </c>
      <c r="E86" s="55"/>
      <c r="F86" s="55"/>
      <c r="G86" s="55"/>
      <c r="H86" s="55"/>
      <c r="I86" s="55"/>
      <c r="J86" s="55"/>
      <c r="K86" s="55"/>
      <c r="L86" s="55"/>
      <c r="M86" s="55"/>
      <c r="N86" s="55"/>
      <c r="O86" s="55"/>
      <c r="P86" s="55"/>
      <c r="Q86" s="55"/>
      <c r="R86" s="55">
        <v>110000</v>
      </c>
      <c r="S86" s="55"/>
      <c r="T86" s="56"/>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row>
    <row r="87" spans="1:213" s="41" customFormat="1" ht="15.75" customHeight="1">
      <c r="A87" s="56">
        <v>51</v>
      </c>
      <c r="B87" s="55" t="s">
        <v>388</v>
      </c>
      <c r="C87" s="55">
        <v>946570</v>
      </c>
      <c r="D87" s="55">
        <v>946570</v>
      </c>
      <c r="E87" s="55">
        <v>73075</v>
      </c>
      <c r="F87" s="55">
        <v>137415</v>
      </c>
      <c r="G87" s="55"/>
      <c r="H87" s="55">
        <v>137415</v>
      </c>
      <c r="I87" s="55">
        <v>35000</v>
      </c>
      <c r="J87" s="55">
        <v>7200</v>
      </c>
      <c r="K87" s="55">
        <v>15270</v>
      </c>
      <c r="L87" s="55">
        <v>36452</v>
      </c>
      <c r="M87" s="55">
        <v>540058</v>
      </c>
      <c r="N87" s="55">
        <v>38700</v>
      </c>
      <c r="O87" s="55">
        <v>5000</v>
      </c>
      <c r="P87" s="55"/>
      <c r="Q87" s="55"/>
      <c r="R87" s="478"/>
      <c r="S87" s="478"/>
      <c r="T87" s="478"/>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row>
    <row r="88" spans="1:213" s="41" customFormat="1">
      <c r="A88" s="35"/>
      <c r="B88" s="44"/>
      <c r="C88" s="38"/>
      <c r="D88" s="38"/>
      <c r="E88" s="39"/>
      <c r="F88" s="39"/>
      <c r="G88" s="39"/>
      <c r="H88" s="39"/>
      <c r="I88" s="39"/>
      <c r="J88" s="40"/>
      <c r="K88" s="40"/>
      <c r="L88" s="40"/>
      <c r="M88" s="40"/>
      <c r="N88" s="40"/>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row>
    <row r="89" spans="1:213" s="41" customFormat="1">
      <c r="A89" s="35"/>
      <c r="B89" s="44"/>
      <c r="C89" s="38"/>
      <c r="D89" s="38"/>
      <c r="E89" s="39"/>
      <c r="F89" s="39"/>
      <c r="G89" s="39"/>
      <c r="H89" s="39"/>
      <c r="I89" s="39"/>
      <c r="J89" s="40"/>
      <c r="K89" s="40"/>
      <c r="L89" s="40"/>
      <c r="M89" s="40"/>
      <c r="N89" s="40"/>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row>
    <row r="90" spans="1:213" s="41" customFormat="1">
      <c r="A90" s="35"/>
      <c r="B90" s="44"/>
      <c r="C90" s="38"/>
      <c r="D90" s="38"/>
      <c r="E90" s="39"/>
      <c r="F90" s="39"/>
      <c r="G90" s="39"/>
      <c r="H90" s="39"/>
      <c r="I90" s="39"/>
      <c r="J90" s="40"/>
      <c r="K90" s="40"/>
      <c r="L90" s="40"/>
      <c r="M90" s="40"/>
      <c r="N90" s="40"/>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row>
    <row r="91" spans="1:213" s="41" customFormat="1">
      <c r="A91" s="35"/>
      <c r="B91" s="44"/>
      <c r="C91" s="38"/>
      <c r="D91" s="38"/>
      <c r="E91" s="39"/>
      <c r="F91" s="39"/>
      <c r="G91" s="39"/>
      <c r="H91" s="39"/>
      <c r="I91" s="39"/>
      <c r="J91" s="40"/>
      <c r="K91" s="40"/>
      <c r="L91" s="40"/>
      <c r="M91" s="40"/>
      <c r="N91" s="40"/>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row>
    <row r="92" spans="1:213" s="41" customFormat="1">
      <c r="A92" s="35"/>
      <c r="B92" s="44"/>
      <c r="C92" s="38"/>
      <c r="D92" s="38"/>
      <c r="E92" s="39"/>
      <c r="F92" s="39"/>
      <c r="G92" s="39"/>
      <c r="H92" s="39"/>
      <c r="I92" s="39"/>
      <c r="J92" s="40"/>
      <c r="K92" s="40"/>
      <c r="L92" s="40"/>
      <c r="M92" s="40"/>
      <c r="N92" s="40"/>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row>
    <row r="93" spans="1:213" s="41" customFormat="1">
      <c r="A93" s="35"/>
      <c r="B93" s="44"/>
      <c r="C93" s="38"/>
      <c r="D93" s="38"/>
      <c r="E93" s="39"/>
      <c r="F93" s="39"/>
      <c r="G93" s="39"/>
      <c r="H93" s="39"/>
      <c r="I93" s="39"/>
      <c r="J93" s="40"/>
      <c r="K93" s="40"/>
      <c r="L93" s="40"/>
      <c r="M93" s="40"/>
      <c r="N93" s="40"/>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row>
    <row r="94" spans="1:213" s="41" customFormat="1">
      <c r="A94" s="35"/>
      <c r="B94" s="44"/>
      <c r="C94" s="38"/>
      <c r="D94" s="38"/>
      <c r="E94" s="39"/>
      <c r="F94" s="39"/>
      <c r="G94" s="39"/>
      <c r="H94" s="39"/>
      <c r="I94" s="39"/>
      <c r="J94" s="40"/>
      <c r="K94" s="40"/>
      <c r="L94" s="40"/>
      <c r="M94" s="40"/>
      <c r="N94" s="40"/>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row>
    <row r="95" spans="1:213" s="41" customFormat="1">
      <c r="A95" s="35"/>
      <c r="B95" s="44"/>
      <c r="C95" s="38"/>
      <c r="D95" s="38"/>
      <c r="E95" s="39"/>
      <c r="F95" s="39"/>
      <c r="G95" s="39"/>
      <c r="H95" s="39"/>
      <c r="I95" s="39"/>
      <c r="J95" s="40"/>
      <c r="K95" s="40"/>
      <c r="L95" s="40"/>
      <c r="M95" s="40"/>
      <c r="N95" s="40"/>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row>
    <row r="96" spans="1:213" s="41" customFormat="1">
      <c r="A96" s="35"/>
      <c r="B96" s="44"/>
      <c r="C96" s="38"/>
      <c r="D96" s="38"/>
      <c r="E96" s="39"/>
      <c r="F96" s="39"/>
      <c r="G96" s="39"/>
      <c r="H96" s="39"/>
      <c r="I96" s="39"/>
      <c r="J96" s="40"/>
      <c r="K96" s="40"/>
      <c r="L96" s="40"/>
      <c r="M96" s="40"/>
      <c r="N96" s="40"/>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row>
    <row r="97" spans="1:213" s="41" customFormat="1">
      <c r="A97" s="35"/>
      <c r="B97" s="44"/>
      <c r="C97" s="38"/>
      <c r="D97" s="38"/>
      <c r="E97" s="39"/>
      <c r="F97" s="39"/>
      <c r="G97" s="39"/>
      <c r="H97" s="39"/>
      <c r="I97" s="39"/>
      <c r="J97" s="40"/>
      <c r="K97" s="40"/>
      <c r="L97" s="40"/>
      <c r="M97" s="40"/>
      <c r="N97" s="40"/>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row>
    <row r="98" spans="1:213" s="41" customFormat="1">
      <c r="A98" s="35"/>
      <c r="B98" s="44"/>
      <c r="C98" s="38"/>
      <c r="D98" s="38"/>
      <c r="E98" s="39"/>
      <c r="F98" s="39"/>
      <c r="G98" s="39"/>
      <c r="H98" s="39"/>
      <c r="I98" s="39"/>
      <c r="J98" s="40"/>
      <c r="K98" s="40"/>
      <c r="L98" s="40"/>
      <c r="M98" s="40"/>
      <c r="N98" s="40"/>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row>
    <row r="99" spans="1:213" s="41" customFormat="1">
      <c r="A99" s="35"/>
      <c r="B99" s="44"/>
      <c r="C99" s="38"/>
      <c r="D99" s="38"/>
      <c r="E99" s="39"/>
      <c r="F99" s="39"/>
      <c r="G99" s="39"/>
      <c r="H99" s="39"/>
      <c r="I99" s="39"/>
      <c r="J99" s="40"/>
      <c r="K99" s="40"/>
      <c r="L99" s="40"/>
      <c r="M99" s="40"/>
      <c r="N99" s="40"/>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row>
    <row r="100" spans="1:213" s="41" customFormat="1">
      <c r="A100" s="35"/>
      <c r="B100" s="44"/>
      <c r="C100" s="38"/>
      <c r="D100" s="38"/>
      <c r="E100" s="39"/>
      <c r="F100" s="39"/>
      <c r="G100" s="39"/>
      <c r="H100" s="39"/>
      <c r="I100" s="39"/>
      <c r="J100" s="40"/>
      <c r="K100" s="40"/>
      <c r="L100" s="40"/>
      <c r="M100" s="40"/>
      <c r="N100" s="40"/>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row>
    <row r="101" spans="1:213" s="41" customFormat="1">
      <c r="A101" s="35"/>
      <c r="B101" s="44"/>
      <c r="C101" s="38"/>
      <c r="D101" s="38"/>
      <c r="E101" s="39"/>
      <c r="F101" s="39"/>
      <c r="G101" s="39"/>
      <c r="H101" s="39"/>
      <c r="I101" s="39"/>
      <c r="J101" s="40"/>
      <c r="K101" s="40"/>
      <c r="L101" s="40"/>
      <c r="M101" s="40"/>
      <c r="N101" s="40"/>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row>
    <row r="102" spans="1:213" s="41" customFormat="1">
      <c r="A102" s="35"/>
      <c r="B102" s="44"/>
      <c r="C102" s="38"/>
      <c r="D102" s="38"/>
      <c r="E102" s="39"/>
      <c r="F102" s="39"/>
      <c r="G102" s="39"/>
      <c r="H102" s="39"/>
      <c r="I102" s="39"/>
      <c r="J102" s="40"/>
      <c r="K102" s="40"/>
      <c r="L102" s="40"/>
      <c r="M102" s="40"/>
      <c r="N102" s="40"/>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row>
    <row r="103" spans="1:213" s="41" customFormat="1">
      <c r="A103" s="35"/>
      <c r="B103" s="44"/>
      <c r="C103" s="38"/>
      <c r="D103" s="38"/>
      <c r="E103" s="39"/>
      <c r="F103" s="39"/>
      <c r="G103" s="39"/>
      <c r="H103" s="39"/>
      <c r="I103" s="39"/>
      <c r="J103" s="40"/>
      <c r="K103" s="40"/>
      <c r="L103" s="40"/>
      <c r="M103" s="40"/>
      <c r="N103" s="40"/>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row>
    <row r="104" spans="1:213" s="41" customFormat="1">
      <c r="A104" s="35"/>
      <c r="B104" s="44"/>
      <c r="C104" s="38"/>
      <c r="D104" s="38"/>
      <c r="E104" s="39"/>
      <c r="F104" s="39"/>
      <c r="G104" s="39"/>
      <c r="H104" s="39"/>
      <c r="I104" s="39"/>
      <c r="J104" s="40"/>
      <c r="K104" s="40"/>
      <c r="L104" s="40"/>
      <c r="M104" s="40"/>
      <c r="N104" s="40"/>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row>
    <row r="105" spans="1:213" s="41" customFormat="1">
      <c r="A105" s="35"/>
      <c r="B105" s="44"/>
      <c r="C105" s="38"/>
      <c r="D105" s="38"/>
      <c r="E105" s="39"/>
      <c r="F105" s="39"/>
      <c r="G105" s="39"/>
      <c r="H105" s="39"/>
      <c r="I105" s="39"/>
      <c r="J105" s="40"/>
      <c r="K105" s="40"/>
      <c r="L105" s="40"/>
      <c r="M105" s="40"/>
      <c r="N105" s="40"/>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row>
    <row r="106" spans="1:213" s="41" customFormat="1">
      <c r="A106" s="35"/>
      <c r="B106" s="44"/>
      <c r="C106" s="38"/>
      <c r="D106" s="38"/>
      <c r="E106" s="39"/>
      <c r="F106" s="39"/>
      <c r="G106" s="39"/>
      <c r="H106" s="39"/>
      <c r="I106" s="39"/>
      <c r="J106" s="40"/>
      <c r="K106" s="40"/>
      <c r="L106" s="40"/>
      <c r="M106" s="40"/>
      <c r="N106" s="40"/>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row>
    <row r="107" spans="1:213" s="41" customFormat="1">
      <c r="A107" s="35"/>
      <c r="B107" s="44"/>
      <c r="C107" s="38"/>
      <c r="D107" s="38"/>
      <c r="E107" s="39"/>
      <c r="F107" s="39"/>
      <c r="G107" s="39"/>
      <c r="H107" s="39"/>
      <c r="I107" s="39"/>
      <c r="J107" s="40"/>
      <c r="K107" s="40"/>
      <c r="L107" s="40"/>
      <c r="M107" s="40"/>
      <c r="N107" s="40"/>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row>
    <row r="108" spans="1:213" s="41" customFormat="1">
      <c r="A108" s="35"/>
      <c r="B108" s="44"/>
      <c r="C108" s="38"/>
      <c r="D108" s="38"/>
      <c r="E108" s="39"/>
      <c r="F108" s="39"/>
      <c r="G108" s="39"/>
      <c r="H108" s="39"/>
      <c r="I108" s="39"/>
      <c r="J108" s="40"/>
      <c r="K108" s="40"/>
      <c r="L108" s="40"/>
      <c r="M108" s="40"/>
      <c r="N108" s="40"/>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row>
    <row r="109" spans="1:213" s="41" customFormat="1">
      <c r="A109" s="35"/>
      <c r="B109" s="44"/>
      <c r="C109" s="38"/>
      <c r="D109" s="38"/>
      <c r="E109" s="39"/>
      <c r="F109" s="39"/>
      <c r="G109" s="39"/>
      <c r="H109" s="39"/>
      <c r="I109" s="39"/>
      <c r="J109" s="40"/>
      <c r="K109" s="40"/>
      <c r="L109" s="40"/>
      <c r="M109" s="40"/>
      <c r="N109" s="40"/>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row>
    <row r="110" spans="1:213" s="41" customFormat="1">
      <c r="A110" s="35"/>
      <c r="B110" s="44"/>
      <c r="C110" s="38"/>
      <c r="D110" s="38"/>
      <c r="E110" s="39"/>
      <c r="F110" s="39"/>
      <c r="G110" s="39"/>
      <c r="H110" s="39"/>
      <c r="I110" s="39"/>
      <c r="J110" s="40"/>
      <c r="K110" s="40"/>
      <c r="L110" s="40"/>
      <c r="M110" s="40"/>
      <c r="N110" s="40"/>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row>
    <row r="111" spans="1:213" s="41" customFormat="1">
      <c r="A111" s="35"/>
      <c r="B111" s="44"/>
      <c r="C111" s="38"/>
      <c r="D111" s="38"/>
      <c r="E111" s="39"/>
      <c r="F111" s="39"/>
      <c r="G111" s="39"/>
      <c r="H111" s="39"/>
      <c r="I111" s="39"/>
      <c r="J111" s="40"/>
      <c r="K111" s="40"/>
      <c r="L111" s="40"/>
      <c r="M111" s="40"/>
      <c r="N111" s="40"/>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row>
    <row r="112" spans="1:213" s="41" customFormat="1">
      <c r="A112" s="35"/>
      <c r="B112" s="44"/>
      <c r="C112" s="38"/>
      <c r="D112" s="38"/>
      <c r="E112" s="39"/>
      <c r="F112" s="39"/>
      <c r="G112" s="39"/>
      <c r="H112" s="39"/>
      <c r="I112" s="39"/>
      <c r="J112" s="40"/>
      <c r="K112" s="40"/>
      <c r="L112" s="40"/>
      <c r="M112" s="40"/>
      <c r="N112" s="40"/>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row>
    <row r="113" spans="1:213" s="41" customFormat="1">
      <c r="A113" s="35"/>
      <c r="B113" s="44"/>
      <c r="C113" s="38"/>
      <c r="D113" s="38"/>
      <c r="E113" s="39"/>
      <c r="F113" s="39"/>
      <c r="G113" s="39"/>
      <c r="H113" s="39"/>
      <c r="I113" s="39"/>
      <c r="J113" s="40"/>
      <c r="K113" s="40"/>
      <c r="L113" s="40"/>
      <c r="M113" s="40"/>
      <c r="N113" s="40"/>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row>
    <row r="114" spans="1:213" s="41" customFormat="1">
      <c r="A114" s="35"/>
      <c r="B114" s="44"/>
      <c r="C114" s="38"/>
      <c r="D114" s="38"/>
      <c r="E114" s="39"/>
      <c r="F114" s="39"/>
      <c r="G114" s="39"/>
      <c r="H114" s="39"/>
      <c r="I114" s="39"/>
      <c r="J114" s="40"/>
      <c r="K114" s="40"/>
      <c r="L114" s="40"/>
      <c r="M114" s="40"/>
      <c r="N114" s="40"/>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c r="ET114" s="35"/>
      <c r="EU114" s="35"/>
      <c r="EV114" s="35"/>
      <c r="EW114" s="35"/>
      <c r="EX114" s="35"/>
      <c r="EY114" s="35"/>
      <c r="EZ114" s="35"/>
      <c r="FA114" s="35"/>
      <c r="FB114" s="35"/>
      <c r="FC114" s="35"/>
      <c r="FD114" s="35"/>
      <c r="FE114" s="35"/>
      <c r="FF114" s="35"/>
      <c r="FG114" s="35"/>
      <c r="FH114" s="35"/>
      <c r="FI114" s="35"/>
      <c r="FJ114" s="35"/>
      <c r="FK114" s="35"/>
      <c r="FL114" s="35"/>
      <c r="FM114" s="35"/>
      <c r="FN114" s="35"/>
      <c r="FO114" s="35"/>
      <c r="FP114" s="35"/>
      <c r="FQ114" s="35"/>
      <c r="FR114" s="35"/>
      <c r="FS114" s="35"/>
      <c r="FT114" s="35"/>
      <c r="FU114" s="35"/>
      <c r="FV114" s="35"/>
      <c r="FW114" s="35"/>
      <c r="FX114" s="35"/>
      <c r="FY114" s="35"/>
      <c r="FZ114" s="35"/>
      <c r="GA114" s="35"/>
      <c r="GB114" s="35"/>
      <c r="GC114" s="35"/>
      <c r="GD114" s="35"/>
      <c r="GE114" s="35"/>
      <c r="GF114" s="35"/>
      <c r="GG114" s="35"/>
      <c r="GH114" s="35"/>
      <c r="GI114" s="35"/>
      <c r="GJ114" s="35"/>
      <c r="GK114" s="35"/>
      <c r="GL114" s="35"/>
      <c r="GM114" s="35"/>
      <c r="GN114" s="35"/>
      <c r="GO114" s="35"/>
      <c r="GP114" s="35"/>
      <c r="GQ114" s="35"/>
      <c r="GR114" s="35"/>
      <c r="GS114" s="35"/>
      <c r="GT114" s="35"/>
      <c r="GU114" s="35"/>
      <c r="GV114" s="35"/>
      <c r="GW114" s="35"/>
      <c r="GX114" s="35"/>
      <c r="GY114" s="35"/>
      <c r="GZ114" s="35"/>
      <c r="HA114" s="35"/>
      <c r="HB114" s="35"/>
      <c r="HC114" s="35"/>
      <c r="HD114" s="35"/>
      <c r="HE114" s="35"/>
    </row>
    <row r="115" spans="1:213" s="41" customFormat="1">
      <c r="A115" s="35"/>
      <c r="B115" s="44"/>
      <c r="C115" s="38"/>
      <c r="D115" s="38"/>
      <c r="E115" s="39"/>
      <c r="F115" s="39"/>
      <c r="G115" s="39"/>
      <c r="H115" s="39"/>
      <c r="I115" s="39"/>
      <c r="J115" s="40"/>
      <c r="K115" s="40"/>
      <c r="L115" s="40"/>
      <c r="M115" s="40"/>
      <c r="N115" s="40"/>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row>
    <row r="116" spans="1:213" s="41" customFormat="1">
      <c r="A116" s="35"/>
      <c r="B116" s="44"/>
      <c r="C116" s="38"/>
      <c r="D116" s="38"/>
      <c r="E116" s="39"/>
      <c r="F116" s="39"/>
      <c r="G116" s="39"/>
      <c r="H116" s="39"/>
      <c r="I116" s="39"/>
      <c r="J116" s="40"/>
      <c r="K116" s="40"/>
      <c r="L116" s="40"/>
      <c r="M116" s="40"/>
      <c r="N116" s="40"/>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row>
    <row r="117" spans="1:213" s="41" customFormat="1">
      <c r="A117" s="35"/>
      <c r="B117" s="44"/>
      <c r="C117" s="38"/>
      <c r="D117" s="38"/>
      <c r="E117" s="39"/>
      <c r="F117" s="39"/>
      <c r="G117" s="39"/>
      <c r="H117" s="39"/>
      <c r="I117" s="39"/>
      <c r="J117" s="40"/>
      <c r="K117" s="40"/>
      <c r="L117" s="40"/>
      <c r="M117" s="40"/>
      <c r="N117" s="40"/>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c r="FF117" s="35"/>
      <c r="FG117" s="35"/>
      <c r="FH117" s="35"/>
      <c r="FI117" s="35"/>
      <c r="FJ117" s="35"/>
      <c r="FK117" s="35"/>
      <c r="FL117" s="35"/>
      <c r="FM117" s="35"/>
      <c r="FN117" s="35"/>
      <c r="FO117" s="35"/>
      <c r="FP117" s="35"/>
      <c r="FQ117" s="35"/>
      <c r="FR117" s="35"/>
      <c r="FS117" s="35"/>
      <c r="FT117" s="35"/>
      <c r="FU117" s="35"/>
      <c r="FV117" s="35"/>
      <c r="FW117" s="35"/>
      <c r="FX117" s="35"/>
      <c r="FY117" s="35"/>
      <c r="FZ117" s="35"/>
      <c r="GA117" s="35"/>
      <c r="GB117" s="35"/>
      <c r="GC117" s="35"/>
      <c r="GD117" s="35"/>
      <c r="GE117" s="35"/>
      <c r="GF117" s="35"/>
      <c r="GG117" s="35"/>
      <c r="GH117" s="35"/>
      <c r="GI117" s="35"/>
      <c r="GJ117" s="35"/>
      <c r="GK117" s="35"/>
      <c r="GL117" s="35"/>
      <c r="GM117" s="35"/>
      <c r="GN117" s="35"/>
      <c r="GO117" s="35"/>
      <c r="GP117" s="35"/>
      <c r="GQ117" s="35"/>
      <c r="GR117" s="35"/>
      <c r="GS117" s="35"/>
      <c r="GT117" s="35"/>
      <c r="GU117" s="35"/>
      <c r="GV117" s="35"/>
      <c r="GW117" s="35"/>
      <c r="GX117" s="35"/>
      <c r="GY117" s="35"/>
      <c r="GZ117" s="35"/>
      <c r="HA117" s="35"/>
      <c r="HB117" s="35"/>
      <c r="HC117" s="35"/>
      <c r="HD117" s="35"/>
      <c r="HE117" s="35"/>
    </row>
    <row r="118" spans="1:213" s="41" customFormat="1">
      <c r="A118" s="35"/>
      <c r="B118" s="44"/>
      <c r="C118" s="38"/>
      <c r="D118" s="38"/>
      <c r="E118" s="39"/>
      <c r="F118" s="39"/>
      <c r="G118" s="39"/>
      <c r="H118" s="39"/>
      <c r="I118" s="39"/>
      <c r="J118" s="40"/>
      <c r="K118" s="40"/>
      <c r="L118" s="40"/>
      <c r="M118" s="40"/>
      <c r="N118" s="40"/>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5"/>
      <c r="FT118" s="35"/>
      <c r="FU118" s="35"/>
      <c r="FV118" s="35"/>
      <c r="FW118" s="35"/>
      <c r="FX118" s="35"/>
      <c r="FY118" s="35"/>
      <c r="FZ118" s="35"/>
      <c r="GA118" s="35"/>
      <c r="GB118" s="35"/>
      <c r="GC118" s="35"/>
      <c r="GD118" s="35"/>
      <c r="GE118" s="35"/>
      <c r="GF118" s="35"/>
      <c r="GG118" s="35"/>
      <c r="GH118" s="35"/>
      <c r="GI118" s="35"/>
      <c r="GJ118" s="35"/>
      <c r="GK118" s="35"/>
      <c r="GL118" s="35"/>
      <c r="GM118" s="35"/>
      <c r="GN118" s="35"/>
      <c r="GO118" s="35"/>
      <c r="GP118" s="35"/>
      <c r="GQ118" s="35"/>
      <c r="GR118" s="35"/>
      <c r="GS118" s="35"/>
      <c r="GT118" s="35"/>
      <c r="GU118" s="35"/>
      <c r="GV118" s="35"/>
      <c r="GW118" s="35"/>
      <c r="GX118" s="35"/>
      <c r="GY118" s="35"/>
      <c r="GZ118" s="35"/>
      <c r="HA118" s="35"/>
      <c r="HB118" s="35"/>
      <c r="HC118" s="35"/>
      <c r="HD118" s="35"/>
      <c r="HE118" s="35"/>
    </row>
    <row r="119" spans="1:213" s="41" customFormat="1">
      <c r="A119" s="35"/>
      <c r="B119" s="44"/>
      <c r="C119" s="38"/>
      <c r="D119" s="38"/>
      <c r="E119" s="39"/>
      <c r="F119" s="39"/>
      <c r="G119" s="39"/>
      <c r="H119" s="39"/>
      <c r="I119" s="39"/>
      <c r="J119" s="40"/>
      <c r="K119" s="40"/>
      <c r="L119" s="40"/>
      <c r="M119" s="40"/>
      <c r="N119" s="40"/>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row>
    <row r="120" spans="1:213" s="41" customFormat="1">
      <c r="A120" s="35"/>
      <c r="B120" s="44"/>
      <c r="C120" s="38"/>
      <c r="D120" s="38"/>
      <c r="E120" s="39"/>
      <c r="F120" s="39"/>
      <c r="G120" s="39"/>
      <c r="H120" s="39"/>
      <c r="I120" s="39"/>
      <c r="J120" s="40"/>
      <c r="K120" s="40"/>
      <c r="L120" s="40"/>
      <c r="M120" s="40"/>
      <c r="N120" s="40"/>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row>
    <row r="121" spans="1:213" s="41" customFormat="1">
      <c r="A121" s="35"/>
      <c r="B121" s="44"/>
      <c r="C121" s="38"/>
      <c r="D121" s="38"/>
      <c r="E121" s="39"/>
      <c r="F121" s="39"/>
      <c r="G121" s="39"/>
      <c r="H121" s="39"/>
      <c r="I121" s="39"/>
      <c r="J121" s="40"/>
      <c r="K121" s="40"/>
      <c r="L121" s="40"/>
      <c r="M121" s="40"/>
      <c r="N121" s="40"/>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row>
    <row r="122" spans="1:213" s="41" customFormat="1">
      <c r="A122" s="35"/>
      <c r="B122" s="44"/>
      <c r="C122" s="38"/>
      <c r="D122" s="38"/>
      <c r="E122" s="39"/>
      <c r="F122" s="39"/>
      <c r="G122" s="39"/>
      <c r="H122" s="39"/>
      <c r="I122" s="39"/>
      <c r="J122" s="40"/>
      <c r="K122" s="40"/>
      <c r="L122" s="40"/>
      <c r="M122" s="40"/>
      <c r="N122" s="40"/>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row>
    <row r="123" spans="1:213" s="41" customFormat="1">
      <c r="A123" s="35"/>
      <c r="B123" s="44"/>
      <c r="C123" s="38"/>
      <c r="D123" s="38"/>
      <c r="E123" s="39"/>
      <c r="F123" s="39"/>
      <c r="G123" s="39"/>
      <c r="H123" s="39"/>
      <c r="I123" s="39"/>
      <c r="J123" s="40"/>
      <c r="K123" s="40"/>
      <c r="L123" s="40"/>
      <c r="M123" s="40"/>
      <c r="N123" s="40"/>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row>
    <row r="124" spans="1:213" s="41" customFormat="1">
      <c r="A124" s="35"/>
      <c r="B124" s="44"/>
      <c r="C124" s="38"/>
      <c r="D124" s="38"/>
      <c r="E124" s="39"/>
      <c r="F124" s="39"/>
      <c r="G124" s="39"/>
      <c r="H124" s="39"/>
      <c r="I124" s="39"/>
      <c r="J124" s="40"/>
      <c r="K124" s="40"/>
      <c r="L124" s="40"/>
      <c r="M124" s="40"/>
      <c r="N124" s="40"/>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row>
    <row r="125" spans="1:213" s="41" customFormat="1">
      <c r="A125" s="35"/>
      <c r="B125" s="44"/>
      <c r="C125" s="38"/>
      <c r="D125" s="38"/>
      <c r="E125" s="39"/>
      <c r="F125" s="39"/>
      <c r="G125" s="39"/>
      <c r="H125" s="39"/>
      <c r="I125" s="39"/>
      <c r="J125" s="40"/>
      <c r="K125" s="40"/>
      <c r="L125" s="40"/>
      <c r="M125" s="40"/>
      <c r="N125" s="40"/>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row>
    <row r="126" spans="1:213" s="41" customFormat="1">
      <c r="A126" s="35"/>
      <c r="B126" s="44"/>
      <c r="C126" s="38"/>
      <c r="D126" s="38"/>
      <c r="E126" s="39"/>
      <c r="F126" s="39"/>
      <c r="G126" s="39"/>
      <c r="H126" s="39"/>
      <c r="I126" s="39"/>
      <c r="J126" s="40"/>
      <c r="K126" s="40"/>
      <c r="L126" s="40"/>
      <c r="M126" s="40"/>
      <c r="N126" s="40"/>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c r="ET126" s="35"/>
      <c r="EU126" s="35"/>
      <c r="EV126" s="35"/>
      <c r="EW126" s="35"/>
      <c r="EX126" s="35"/>
      <c r="EY126" s="35"/>
      <c r="EZ126" s="35"/>
      <c r="FA126" s="35"/>
      <c r="FB126" s="35"/>
      <c r="FC126" s="35"/>
      <c r="FD126" s="35"/>
      <c r="FE126" s="35"/>
      <c r="FF126" s="35"/>
      <c r="FG126" s="35"/>
      <c r="FH126" s="35"/>
      <c r="FI126" s="35"/>
      <c r="FJ126" s="35"/>
      <c r="FK126" s="35"/>
      <c r="FL126" s="35"/>
      <c r="FM126" s="35"/>
      <c r="FN126" s="35"/>
      <c r="FO126" s="35"/>
      <c r="FP126" s="35"/>
      <c r="FQ126" s="35"/>
      <c r="FR126" s="35"/>
      <c r="FS126" s="35"/>
      <c r="FT126" s="35"/>
      <c r="FU126" s="35"/>
      <c r="FV126" s="35"/>
      <c r="FW126" s="35"/>
      <c r="FX126" s="35"/>
      <c r="FY126" s="35"/>
      <c r="FZ126" s="35"/>
      <c r="GA126" s="35"/>
      <c r="GB126" s="35"/>
      <c r="GC126" s="35"/>
      <c r="GD126" s="35"/>
      <c r="GE126" s="35"/>
      <c r="GF126" s="35"/>
      <c r="GG126" s="35"/>
      <c r="GH126" s="35"/>
      <c r="GI126" s="35"/>
      <c r="GJ126" s="35"/>
      <c r="GK126" s="35"/>
      <c r="GL126" s="35"/>
      <c r="GM126" s="35"/>
      <c r="GN126" s="35"/>
      <c r="GO126" s="35"/>
      <c r="GP126" s="35"/>
      <c r="GQ126" s="35"/>
      <c r="GR126" s="35"/>
      <c r="GS126" s="35"/>
      <c r="GT126" s="35"/>
      <c r="GU126" s="35"/>
      <c r="GV126" s="35"/>
      <c r="GW126" s="35"/>
      <c r="GX126" s="35"/>
      <c r="GY126" s="35"/>
      <c r="GZ126" s="35"/>
      <c r="HA126" s="35"/>
      <c r="HB126" s="35"/>
      <c r="HC126" s="35"/>
      <c r="HD126" s="35"/>
      <c r="HE126" s="35"/>
    </row>
    <row r="127" spans="1:213" s="41" customFormat="1">
      <c r="A127" s="35"/>
      <c r="B127" s="44"/>
      <c r="C127" s="38"/>
      <c r="D127" s="38"/>
      <c r="E127" s="39"/>
      <c r="F127" s="39"/>
      <c r="G127" s="39"/>
      <c r="H127" s="39"/>
      <c r="I127" s="39"/>
      <c r="J127" s="40"/>
      <c r="K127" s="40"/>
      <c r="L127" s="40"/>
      <c r="M127" s="40"/>
      <c r="N127" s="40"/>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row>
    <row r="128" spans="1:213" s="41" customFormat="1">
      <c r="A128" s="35"/>
      <c r="B128" s="44"/>
      <c r="C128" s="38"/>
      <c r="D128" s="38"/>
      <c r="E128" s="39"/>
      <c r="F128" s="39"/>
      <c r="G128" s="39"/>
      <c r="H128" s="39"/>
      <c r="I128" s="39"/>
      <c r="J128" s="40"/>
      <c r="K128" s="40"/>
      <c r="L128" s="40"/>
      <c r="M128" s="40"/>
      <c r="N128" s="40"/>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row>
    <row r="129" spans="1:213" s="41" customFormat="1">
      <c r="A129" s="35"/>
      <c r="B129" s="44"/>
      <c r="C129" s="38"/>
      <c r="D129" s="38"/>
      <c r="E129" s="39"/>
      <c r="F129" s="39"/>
      <c r="G129" s="39"/>
      <c r="H129" s="39"/>
      <c r="I129" s="39"/>
      <c r="J129" s="40"/>
      <c r="K129" s="40"/>
      <c r="L129" s="40"/>
      <c r="M129" s="40"/>
      <c r="N129" s="40"/>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row>
    <row r="130" spans="1:213" s="41" customFormat="1">
      <c r="A130" s="35"/>
      <c r="B130" s="44"/>
      <c r="C130" s="38"/>
      <c r="D130" s="38"/>
      <c r="E130" s="39"/>
      <c r="F130" s="39"/>
      <c r="G130" s="39"/>
      <c r="H130" s="39"/>
      <c r="I130" s="39"/>
      <c r="J130" s="40"/>
      <c r="K130" s="40"/>
      <c r="L130" s="40"/>
      <c r="M130" s="40"/>
      <c r="N130" s="40"/>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row>
    <row r="131" spans="1:213" s="41" customFormat="1">
      <c r="A131" s="35"/>
      <c r="B131" s="44"/>
      <c r="C131" s="38"/>
      <c r="D131" s="38"/>
      <c r="E131" s="39"/>
      <c r="F131" s="39"/>
      <c r="G131" s="39"/>
      <c r="H131" s="39"/>
      <c r="I131" s="39"/>
      <c r="J131" s="40"/>
      <c r="K131" s="40"/>
      <c r="L131" s="40"/>
      <c r="M131" s="40"/>
      <c r="N131" s="40"/>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row>
    <row r="132" spans="1:213" s="41" customFormat="1">
      <c r="A132" s="35"/>
      <c r="B132" s="44"/>
      <c r="C132" s="38"/>
      <c r="D132" s="38"/>
      <c r="E132" s="39"/>
      <c r="F132" s="39"/>
      <c r="G132" s="39"/>
      <c r="H132" s="39"/>
      <c r="I132" s="39"/>
      <c r="J132" s="40"/>
      <c r="K132" s="40"/>
      <c r="L132" s="40"/>
      <c r="M132" s="40"/>
      <c r="N132" s="40"/>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c r="ET132" s="35"/>
      <c r="EU132" s="35"/>
      <c r="EV132" s="35"/>
      <c r="EW132" s="35"/>
      <c r="EX132" s="35"/>
      <c r="EY132" s="35"/>
      <c r="EZ132" s="35"/>
      <c r="FA132" s="35"/>
      <c r="FB132" s="35"/>
      <c r="FC132" s="35"/>
      <c r="FD132" s="35"/>
      <c r="FE132" s="35"/>
      <c r="FF132" s="35"/>
      <c r="FG132" s="35"/>
      <c r="FH132" s="35"/>
      <c r="FI132" s="35"/>
      <c r="FJ132" s="35"/>
      <c r="FK132" s="35"/>
      <c r="FL132" s="35"/>
      <c r="FM132" s="35"/>
      <c r="FN132" s="35"/>
      <c r="FO132" s="35"/>
      <c r="FP132" s="35"/>
      <c r="FQ132" s="35"/>
      <c r="FR132" s="35"/>
      <c r="FS132" s="35"/>
      <c r="FT132" s="35"/>
      <c r="FU132" s="35"/>
      <c r="FV132" s="35"/>
      <c r="FW132" s="35"/>
      <c r="FX132" s="35"/>
      <c r="FY132" s="35"/>
      <c r="FZ132" s="35"/>
      <c r="GA132" s="35"/>
      <c r="GB132" s="35"/>
      <c r="GC132" s="35"/>
      <c r="GD132" s="35"/>
      <c r="GE132" s="35"/>
      <c r="GF132" s="35"/>
      <c r="GG132" s="35"/>
      <c r="GH132" s="35"/>
      <c r="GI132" s="35"/>
      <c r="GJ132" s="35"/>
      <c r="GK132" s="35"/>
      <c r="GL132" s="35"/>
      <c r="GM132" s="35"/>
      <c r="GN132" s="35"/>
      <c r="GO132" s="35"/>
      <c r="GP132" s="35"/>
      <c r="GQ132" s="35"/>
      <c r="GR132" s="35"/>
      <c r="GS132" s="35"/>
      <c r="GT132" s="35"/>
      <c r="GU132" s="35"/>
      <c r="GV132" s="35"/>
      <c r="GW132" s="35"/>
      <c r="GX132" s="35"/>
      <c r="GY132" s="35"/>
      <c r="GZ132" s="35"/>
      <c r="HA132" s="35"/>
      <c r="HB132" s="35"/>
      <c r="HC132" s="35"/>
      <c r="HD132" s="35"/>
      <c r="HE132" s="35"/>
    </row>
    <row r="133" spans="1:213" s="41" customFormat="1">
      <c r="A133" s="35"/>
      <c r="B133" s="44"/>
      <c r="C133" s="38"/>
      <c r="D133" s="38"/>
      <c r="E133" s="39"/>
      <c r="F133" s="39"/>
      <c r="G133" s="39"/>
      <c r="H133" s="39"/>
      <c r="I133" s="39"/>
      <c r="J133" s="40"/>
      <c r="K133" s="40"/>
      <c r="L133" s="40"/>
      <c r="M133" s="40"/>
      <c r="N133" s="40"/>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c r="ET133" s="35"/>
      <c r="EU133" s="35"/>
      <c r="EV133" s="35"/>
      <c r="EW133" s="35"/>
      <c r="EX133" s="35"/>
      <c r="EY133" s="35"/>
      <c r="EZ133" s="35"/>
      <c r="FA133" s="35"/>
      <c r="FB133" s="35"/>
      <c r="FC133" s="35"/>
      <c r="FD133" s="35"/>
      <c r="FE133" s="35"/>
      <c r="FF133" s="35"/>
      <c r="FG133" s="35"/>
      <c r="FH133" s="35"/>
      <c r="FI133" s="35"/>
      <c r="FJ133" s="35"/>
      <c r="FK133" s="35"/>
      <c r="FL133" s="35"/>
      <c r="FM133" s="35"/>
      <c r="FN133" s="35"/>
      <c r="FO133" s="35"/>
      <c r="FP133" s="35"/>
      <c r="FQ133" s="35"/>
      <c r="FR133" s="35"/>
      <c r="FS133" s="35"/>
      <c r="FT133" s="35"/>
      <c r="FU133" s="35"/>
      <c r="FV133" s="35"/>
      <c r="FW133" s="35"/>
      <c r="FX133" s="35"/>
      <c r="FY133" s="35"/>
      <c r="FZ133" s="35"/>
      <c r="GA133" s="35"/>
      <c r="GB133" s="35"/>
      <c r="GC133" s="35"/>
      <c r="GD133" s="35"/>
      <c r="GE133" s="35"/>
      <c r="GF133" s="35"/>
      <c r="GG133" s="35"/>
      <c r="GH133" s="35"/>
      <c r="GI133" s="35"/>
      <c r="GJ133" s="35"/>
      <c r="GK133" s="35"/>
      <c r="GL133" s="35"/>
      <c r="GM133" s="35"/>
      <c r="GN133" s="35"/>
      <c r="GO133" s="35"/>
      <c r="GP133" s="35"/>
      <c r="GQ133" s="35"/>
      <c r="GR133" s="35"/>
      <c r="GS133" s="35"/>
      <c r="GT133" s="35"/>
      <c r="GU133" s="35"/>
      <c r="GV133" s="35"/>
      <c r="GW133" s="35"/>
      <c r="GX133" s="35"/>
      <c r="GY133" s="35"/>
      <c r="GZ133" s="35"/>
      <c r="HA133" s="35"/>
      <c r="HB133" s="35"/>
      <c r="HC133" s="35"/>
      <c r="HD133" s="35"/>
      <c r="HE133" s="35"/>
    </row>
    <row r="134" spans="1:213" s="41" customFormat="1">
      <c r="A134" s="35"/>
      <c r="B134" s="44"/>
      <c r="C134" s="38"/>
      <c r="D134" s="38"/>
      <c r="E134" s="39"/>
      <c r="F134" s="39"/>
      <c r="G134" s="39"/>
      <c r="H134" s="39"/>
      <c r="I134" s="39"/>
      <c r="J134" s="40"/>
      <c r="K134" s="40"/>
      <c r="L134" s="40"/>
      <c r="M134" s="40"/>
      <c r="N134" s="40"/>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c r="ET134" s="35"/>
      <c r="EU134" s="35"/>
      <c r="EV134" s="35"/>
      <c r="EW134" s="35"/>
      <c r="EX134" s="35"/>
      <c r="EY134" s="35"/>
      <c r="EZ134" s="35"/>
      <c r="FA134" s="35"/>
      <c r="FB134" s="35"/>
      <c r="FC134" s="35"/>
      <c r="FD134" s="35"/>
      <c r="FE134" s="35"/>
      <c r="FF134" s="35"/>
      <c r="FG134" s="35"/>
      <c r="FH134" s="35"/>
      <c r="FI134" s="35"/>
      <c r="FJ134" s="35"/>
      <c r="FK134" s="35"/>
      <c r="FL134" s="35"/>
      <c r="FM134" s="35"/>
      <c r="FN134" s="35"/>
      <c r="FO134" s="35"/>
      <c r="FP134" s="35"/>
      <c r="FQ134" s="35"/>
      <c r="FR134" s="35"/>
      <c r="FS134" s="35"/>
      <c r="FT134" s="35"/>
      <c r="FU134" s="35"/>
      <c r="FV134" s="35"/>
      <c r="FW134" s="35"/>
      <c r="FX134" s="35"/>
      <c r="FY134" s="35"/>
      <c r="FZ134" s="35"/>
      <c r="GA134" s="35"/>
      <c r="GB134" s="35"/>
      <c r="GC134" s="35"/>
      <c r="GD134" s="35"/>
      <c r="GE134" s="35"/>
      <c r="GF134" s="35"/>
      <c r="GG134" s="35"/>
      <c r="GH134" s="35"/>
      <c r="GI134" s="35"/>
      <c r="GJ134" s="35"/>
      <c r="GK134" s="35"/>
      <c r="GL134" s="35"/>
      <c r="GM134" s="35"/>
      <c r="GN134" s="35"/>
      <c r="GO134" s="35"/>
      <c r="GP134" s="35"/>
      <c r="GQ134" s="35"/>
      <c r="GR134" s="35"/>
      <c r="GS134" s="35"/>
      <c r="GT134" s="35"/>
      <c r="GU134" s="35"/>
      <c r="GV134" s="35"/>
      <c r="GW134" s="35"/>
      <c r="GX134" s="35"/>
      <c r="GY134" s="35"/>
      <c r="GZ134" s="35"/>
      <c r="HA134" s="35"/>
      <c r="HB134" s="35"/>
      <c r="HC134" s="35"/>
      <c r="HD134" s="35"/>
      <c r="HE134" s="35"/>
    </row>
    <row r="135" spans="1:213" s="41" customFormat="1">
      <c r="A135" s="35"/>
      <c r="B135" s="44"/>
      <c r="C135" s="38"/>
      <c r="D135" s="38"/>
      <c r="E135" s="39"/>
      <c r="F135" s="39"/>
      <c r="G135" s="39"/>
      <c r="H135" s="39"/>
      <c r="I135" s="39"/>
      <c r="J135" s="40"/>
      <c r="K135" s="40"/>
      <c r="L135" s="40"/>
      <c r="M135" s="40"/>
      <c r="N135" s="40"/>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row>
    <row r="136" spans="1:213" s="41" customFormat="1">
      <c r="A136" s="35"/>
      <c r="B136" s="44"/>
      <c r="C136" s="38"/>
      <c r="D136" s="38"/>
      <c r="E136" s="39"/>
      <c r="F136" s="39"/>
      <c r="G136" s="39"/>
      <c r="H136" s="39"/>
      <c r="I136" s="39"/>
      <c r="J136" s="40"/>
      <c r="K136" s="40"/>
      <c r="L136" s="40"/>
      <c r="M136" s="40"/>
      <c r="N136" s="40"/>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c r="FI136" s="35"/>
      <c r="FJ136" s="35"/>
      <c r="FK136" s="35"/>
      <c r="FL136" s="35"/>
      <c r="FM136" s="35"/>
      <c r="FN136" s="35"/>
      <c r="FO136" s="35"/>
      <c r="FP136" s="35"/>
      <c r="FQ136" s="35"/>
      <c r="FR136" s="35"/>
      <c r="FS136" s="35"/>
      <c r="FT136" s="35"/>
      <c r="FU136" s="35"/>
      <c r="FV136" s="35"/>
      <c r="FW136" s="35"/>
      <c r="FX136" s="35"/>
      <c r="FY136" s="35"/>
      <c r="FZ136" s="35"/>
      <c r="GA136" s="35"/>
      <c r="GB136" s="35"/>
      <c r="GC136" s="35"/>
      <c r="GD136" s="35"/>
      <c r="GE136" s="35"/>
      <c r="GF136" s="35"/>
      <c r="GG136" s="35"/>
      <c r="GH136" s="35"/>
      <c r="GI136" s="35"/>
      <c r="GJ136" s="35"/>
      <c r="GK136" s="35"/>
      <c r="GL136" s="35"/>
      <c r="GM136" s="35"/>
      <c r="GN136" s="35"/>
      <c r="GO136" s="35"/>
      <c r="GP136" s="35"/>
      <c r="GQ136" s="35"/>
      <c r="GR136" s="35"/>
      <c r="GS136" s="35"/>
      <c r="GT136" s="35"/>
      <c r="GU136" s="35"/>
      <c r="GV136" s="35"/>
      <c r="GW136" s="35"/>
      <c r="GX136" s="35"/>
      <c r="GY136" s="35"/>
      <c r="GZ136" s="35"/>
      <c r="HA136" s="35"/>
      <c r="HB136" s="35"/>
      <c r="HC136" s="35"/>
      <c r="HD136" s="35"/>
      <c r="HE136" s="35"/>
    </row>
    <row r="137" spans="1:213" s="41" customFormat="1">
      <c r="A137" s="35"/>
      <c r="B137" s="44"/>
      <c r="C137" s="38"/>
      <c r="D137" s="38"/>
      <c r="E137" s="39"/>
      <c r="F137" s="39"/>
      <c r="G137" s="39"/>
      <c r="H137" s="39"/>
      <c r="I137" s="39"/>
      <c r="J137" s="40"/>
      <c r="K137" s="40"/>
      <c r="L137" s="40"/>
      <c r="M137" s="40"/>
      <c r="N137" s="40"/>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c r="FI137" s="35"/>
      <c r="FJ137" s="35"/>
      <c r="FK137" s="35"/>
      <c r="FL137" s="35"/>
      <c r="FM137" s="35"/>
      <c r="FN137" s="35"/>
      <c r="FO137" s="35"/>
      <c r="FP137" s="35"/>
      <c r="FQ137" s="35"/>
      <c r="FR137" s="35"/>
      <c r="FS137" s="35"/>
      <c r="FT137" s="35"/>
      <c r="FU137" s="35"/>
      <c r="FV137" s="35"/>
      <c r="FW137" s="35"/>
      <c r="FX137" s="35"/>
      <c r="FY137" s="35"/>
      <c r="FZ137" s="35"/>
      <c r="GA137" s="35"/>
      <c r="GB137" s="35"/>
      <c r="GC137" s="35"/>
      <c r="GD137" s="35"/>
      <c r="GE137" s="35"/>
      <c r="GF137" s="35"/>
      <c r="GG137" s="35"/>
      <c r="GH137" s="35"/>
      <c r="GI137" s="35"/>
      <c r="GJ137" s="35"/>
      <c r="GK137" s="35"/>
      <c r="GL137" s="35"/>
      <c r="GM137" s="35"/>
      <c r="GN137" s="35"/>
      <c r="GO137" s="35"/>
      <c r="GP137" s="35"/>
      <c r="GQ137" s="35"/>
      <c r="GR137" s="35"/>
      <c r="GS137" s="35"/>
      <c r="GT137" s="35"/>
      <c r="GU137" s="35"/>
      <c r="GV137" s="35"/>
      <c r="GW137" s="35"/>
      <c r="GX137" s="35"/>
      <c r="GY137" s="35"/>
      <c r="GZ137" s="35"/>
      <c r="HA137" s="35"/>
      <c r="HB137" s="35"/>
      <c r="HC137" s="35"/>
      <c r="HD137" s="35"/>
      <c r="HE137" s="35"/>
    </row>
    <row r="138" spans="1:213" s="41" customFormat="1">
      <c r="A138" s="35"/>
      <c r="B138" s="44"/>
      <c r="C138" s="38"/>
      <c r="D138" s="38"/>
      <c r="E138" s="39"/>
      <c r="F138" s="39"/>
      <c r="G138" s="39"/>
      <c r="H138" s="39"/>
      <c r="I138" s="39"/>
      <c r="J138" s="40"/>
      <c r="K138" s="40"/>
      <c r="L138" s="40"/>
      <c r="M138" s="40"/>
      <c r="N138" s="40"/>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c r="FI138" s="35"/>
      <c r="FJ138" s="35"/>
      <c r="FK138" s="35"/>
      <c r="FL138" s="35"/>
      <c r="FM138" s="35"/>
      <c r="FN138" s="35"/>
      <c r="FO138" s="35"/>
      <c r="FP138" s="35"/>
      <c r="FQ138" s="35"/>
      <c r="FR138" s="35"/>
      <c r="FS138" s="35"/>
      <c r="FT138" s="35"/>
      <c r="FU138" s="35"/>
      <c r="FV138" s="35"/>
      <c r="FW138" s="35"/>
      <c r="FX138" s="35"/>
      <c r="FY138" s="35"/>
      <c r="FZ138" s="35"/>
      <c r="GA138" s="35"/>
      <c r="GB138" s="35"/>
      <c r="GC138" s="35"/>
      <c r="GD138" s="35"/>
      <c r="GE138" s="35"/>
      <c r="GF138" s="35"/>
      <c r="GG138" s="35"/>
      <c r="GH138" s="35"/>
      <c r="GI138" s="35"/>
      <c r="GJ138" s="35"/>
      <c r="GK138" s="35"/>
      <c r="GL138" s="35"/>
      <c r="GM138" s="35"/>
      <c r="GN138" s="35"/>
      <c r="GO138" s="35"/>
      <c r="GP138" s="35"/>
      <c r="GQ138" s="35"/>
      <c r="GR138" s="35"/>
      <c r="GS138" s="35"/>
      <c r="GT138" s="35"/>
      <c r="GU138" s="35"/>
      <c r="GV138" s="35"/>
      <c r="GW138" s="35"/>
      <c r="GX138" s="35"/>
      <c r="GY138" s="35"/>
      <c r="GZ138" s="35"/>
      <c r="HA138" s="35"/>
      <c r="HB138" s="35"/>
      <c r="HC138" s="35"/>
      <c r="HD138" s="35"/>
      <c r="HE138" s="35"/>
    </row>
    <row r="139" spans="1:213" s="41" customFormat="1">
      <c r="A139" s="35"/>
      <c r="B139" s="44"/>
      <c r="C139" s="38"/>
      <c r="D139" s="38"/>
      <c r="E139" s="39"/>
      <c r="F139" s="39"/>
      <c r="G139" s="39"/>
      <c r="H139" s="39"/>
      <c r="I139" s="39"/>
      <c r="J139" s="40"/>
      <c r="K139" s="40"/>
      <c r="L139" s="40"/>
      <c r="M139" s="40"/>
      <c r="N139" s="40"/>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c r="ET139" s="35"/>
      <c r="EU139" s="35"/>
      <c r="EV139" s="35"/>
      <c r="EW139" s="35"/>
      <c r="EX139" s="35"/>
      <c r="EY139" s="35"/>
      <c r="EZ139" s="35"/>
      <c r="FA139" s="35"/>
      <c r="FB139" s="35"/>
      <c r="FC139" s="35"/>
      <c r="FD139" s="35"/>
      <c r="FE139" s="35"/>
      <c r="FF139" s="35"/>
      <c r="FG139" s="35"/>
      <c r="FH139" s="35"/>
      <c r="FI139" s="35"/>
      <c r="FJ139" s="35"/>
      <c r="FK139" s="35"/>
      <c r="FL139" s="35"/>
      <c r="FM139" s="35"/>
      <c r="FN139" s="35"/>
      <c r="FO139" s="35"/>
      <c r="FP139" s="35"/>
      <c r="FQ139" s="35"/>
      <c r="FR139" s="35"/>
      <c r="FS139" s="35"/>
      <c r="FT139" s="35"/>
      <c r="FU139" s="35"/>
      <c r="FV139" s="35"/>
      <c r="FW139" s="35"/>
      <c r="FX139" s="35"/>
      <c r="FY139" s="35"/>
      <c r="FZ139" s="35"/>
      <c r="GA139" s="35"/>
      <c r="GB139" s="35"/>
      <c r="GC139" s="35"/>
      <c r="GD139" s="35"/>
      <c r="GE139" s="35"/>
      <c r="GF139" s="35"/>
      <c r="GG139" s="35"/>
      <c r="GH139" s="35"/>
      <c r="GI139" s="35"/>
      <c r="GJ139" s="35"/>
      <c r="GK139" s="35"/>
      <c r="GL139" s="35"/>
      <c r="GM139" s="35"/>
      <c r="GN139" s="35"/>
      <c r="GO139" s="35"/>
      <c r="GP139" s="35"/>
      <c r="GQ139" s="35"/>
      <c r="GR139" s="35"/>
      <c r="GS139" s="35"/>
      <c r="GT139" s="35"/>
      <c r="GU139" s="35"/>
      <c r="GV139" s="35"/>
      <c r="GW139" s="35"/>
      <c r="GX139" s="35"/>
      <c r="GY139" s="35"/>
      <c r="GZ139" s="35"/>
      <c r="HA139" s="35"/>
      <c r="HB139" s="35"/>
      <c r="HC139" s="35"/>
      <c r="HD139" s="35"/>
      <c r="HE139" s="35"/>
    </row>
    <row r="140" spans="1:213" s="41" customFormat="1">
      <c r="A140" s="35"/>
      <c r="B140" s="44"/>
      <c r="C140" s="38"/>
      <c r="D140" s="38"/>
      <c r="E140" s="39"/>
      <c r="F140" s="39"/>
      <c r="G140" s="39"/>
      <c r="H140" s="39"/>
      <c r="I140" s="39"/>
      <c r="J140" s="40"/>
      <c r="K140" s="40"/>
      <c r="L140" s="40"/>
      <c r="M140" s="40"/>
      <c r="N140" s="40"/>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row>
    <row r="141" spans="1:213" s="41" customFormat="1">
      <c r="A141" s="35"/>
      <c r="B141" s="44"/>
      <c r="C141" s="38"/>
      <c r="D141" s="38"/>
      <c r="E141" s="39"/>
      <c r="F141" s="39"/>
      <c r="G141" s="39"/>
      <c r="H141" s="39"/>
      <c r="I141" s="39"/>
      <c r="J141" s="40"/>
      <c r="K141" s="40"/>
      <c r="L141" s="40"/>
      <c r="M141" s="40"/>
      <c r="N141" s="40"/>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c r="FT141" s="35"/>
      <c r="FU141" s="35"/>
      <c r="FV141" s="35"/>
      <c r="FW141" s="35"/>
      <c r="FX141" s="35"/>
      <c r="FY141" s="35"/>
      <c r="FZ141" s="35"/>
      <c r="GA141" s="35"/>
      <c r="GB141" s="35"/>
      <c r="GC141" s="35"/>
      <c r="GD141" s="35"/>
      <c r="GE141" s="35"/>
      <c r="GF141" s="35"/>
      <c r="GG141" s="35"/>
      <c r="GH141" s="35"/>
      <c r="GI141" s="35"/>
      <c r="GJ141" s="35"/>
      <c r="GK141" s="35"/>
      <c r="GL141" s="35"/>
      <c r="GM141" s="35"/>
      <c r="GN141" s="35"/>
      <c r="GO141" s="35"/>
      <c r="GP141" s="35"/>
      <c r="GQ141" s="35"/>
      <c r="GR141" s="35"/>
      <c r="GS141" s="35"/>
      <c r="GT141" s="35"/>
      <c r="GU141" s="35"/>
      <c r="GV141" s="35"/>
      <c r="GW141" s="35"/>
      <c r="GX141" s="35"/>
      <c r="GY141" s="35"/>
      <c r="GZ141" s="35"/>
      <c r="HA141" s="35"/>
      <c r="HB141" s="35"/>
      <c r="HC141" s="35"/>
      <c r="HD141" s="35"/>
      <c r="HE141" s="35"/>
    </row>
    <row r="142" spans="1:213" s="41" customFormat="1">
      <c r="A142" s="35"/>
      <c r="B142" s="44"/>
      <c r="C142" s="38"/>
      <c r="D142" s="38"/>
      <c r="E142" s="39"/>
      <c r="F142" s="39"/>
      <c r="G142" s="39"/>
      <c r="H142" s="39"/>
      <c r="I142" s="39"/>
      <c r="J142" s="40"/>
      <c r="K142" s="40"/>
      <c r="L142" s="40"/>
      <c r="M142" s="40"/>
      <c r="N142" s="40"/>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c r="FI142" s="35"/>
      <c r="FJ142" s="35"/>
      <c r="FK142" s="35"/>
      <c r="FL142" s="35"/>
      <c r="FM142" s="35"/>
      <c r="FN142" s="35"/>
      <c r="FO142" s="35"/>
      <c r="FP142" s="35"/>
      <c r="FQ142" s="35"/>
      <c r="FR142" s="35"/>
      <c r="FS142" s="35"/>
      <c r="FT142" s="35"/>
      <c r="FU142" s="35"/>
      <c r="FV142" s="35"/>
      <c r="FW142" s="35"/>
      <c r="FX142" s="35"/>
      <c r="FY142" s="35"/>
      <c r="FZ142" s="35"/>
      <c r="GA142" s="35"/>
      <c r="GB142" s="35"/>
      <c r="GC142" s="35"/>
      <c r="GD142" s="35"/>
      <c r="GE142" s="35"/>
      <c r="GF142" s="35"/>
      <c r="GG142" s="35"/>
      <c r="GH142" s="35"/>
      <c r="GI142" s="35"/>
      <c r="GJ142" s="35"/>
      <c r="GK142" s="35"/>
      <c r="GL142" s="35"/>
      <c r="GM142" s="35"/>
      <c r="GN142" s="35"/>
      <c r="GO142" s="35"/>
      <c r="GP142" s="35"/>
      <c r="GQ142" s="35"/>
      <c r="GR142" s="35"/>
      <c r="GS142" s="35"/>
      <c r="GT142" s="35"/>
      <c r="GU142" s="35"/>
      <c r="GV142" s="35"/>
      <c r="GW142" s="35"/>
      <c r="GX142" s="35"/>
      <c r="GY142" s="35"/>
      <c r="GZ142" s="35"/>
      <c r="HA142" s="35"/>
      <c r="HB142" s="35"/>
      <c r="HC142" s="35"/>
      <c r="HD142" s="35"/>
      <c r="HE142" s="35"/>
    </row>
    <row r="143" spans="1:213" s="41" customFormat="1">
      <c r="A143" s="35"/>
      <c r="B143" s="44"/>
      <c r="C143" s="38"/>
      <c r="D143" s="38"/>
      <c r="E143" s="39"/>
      <c r="F143" s="39"/>
      <c r="G143" s="39"/>
      <c r="H143" s="39"/>
      <c r="I143" s="39"/>
      <c r="J143" s="40"/>
      <c r="K143" s="40"/>
      <c r="L143" s="40"/>
      <c r="M143" s="40"/>
      <c r="N143" s="40"/>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5"/>
      <c r="GM143" s="35"/>
      <c r="GN143" s="35"/>
      <c r="GO143" s="35"/>
      <c r="GP143" s="35"/>
      <c r="GQ143" s="35"/>
      <c r="GR143" s="35"/>
      <c r="GS143" s="35"/>
      <c r="GT143" s="35"/>
      <c r="GU143" s="35"/>
      <c r="GV143" s="35"/>
      <c r="GW143" s="35"/>
      <c r="GX143" s="35"/>
      <c r="GY143" s="35"/>
      <c r="GZ143" s="35"/>
      <c r="HA143" s="35"/>
      <c r="HB143" s="35"/>
      <c r="HC143" s="35"/>
      <c r="HD143" s="35"/>
      <c r="HE143" s="35"/>
    </row>
    <row r="144" spans="1:213" s="41" customFormat="1">
      <c r="A144" s="35"/>
      <c r="B144" s="44"/>
      <c r="C144" s="38"/>
      <c r="D144" s="38"/>
      <c r="E144" s="39"/>
      <c r="F144" s="39"/>
      <c r="G144" s="39"/>
      <c r="H144" s="39"/>
      <c r="I144" s="39"/>
      <c r="J144" s="40"/>
      <c r="K144" s="40"/>
      <c r="L144" s="40"/>
      <c r="M144" s="40"/>
      <c r="N144" s="40"/>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5"/>
      <c r="GF144" s="35"/>
      <c r="GG144" s="35"/>
      <c r="GH144" s="35"/>
      <c r="GI144" s="35"/>
      <c r="GJ144" s="35"/>
      <c r="GK144" s="35"/>
      <c r="GL144" s="35"/>
      <c r="GM144" s="35"/>
      <c r="GN144" s="35"/>
      <c r="GO144" s="35"/>
      <c r="GP144" s="35"/>
      <c r="GQ144" s="35"/>
      <c r="GR144" s="35"/>
      <c r="GS144" s="35"/>
      <c r="GT144" s="35"/>
      <c r="GU144" s="35"/>
      <c r="GV144" s="35"/>
      <c r="GW144" s="35"/>
      <c r="GX144" s="35"/>
      <c r="GY144" s="35"/>
      <c r="GZ144" s="35"/>
      <c r="HA144" s="35"/>
      <c r="HB144" s="35"/>
      <c r="HC144" s="35"/>
      <c r="HD144" s="35"/>
      <c r="HE144" s="35"/>
    </row>
    <row r="145" spans="1:213" s="41" customFormat="1">
      <c r="A145" s="35"/>
      <c r="B145" s="44"/>
      <c r="C145" s="38"/>
      <c r="D145" s="38"/>
      <c r="E145" s="39"/>
      <c r="F145" s="39"/>
      <c r="G145" s="39"/>
      <c r="H145" s="39"/>
      <c r="I145" s="39"/>
      <c r="J145" s="40"/>
      <c r="K145" s="40"/>
      <c r="L145" s="40"/>
      <c r="M145" s="40"/>
      <c r="N145" s="40"/>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row>
    <row r="146" spans="1:213" s="41" customFormat="1">
      <c r="A146" s="35"/>
      <c r="B146" s="44"/>
      <c r="C146" s="38"/>
      <c r="D146" s="38"/>
      <c r="E146" s="39"/>
      <c r="F146" s="39"/>
      <c r="G146" s="39"/>
      <c r="H146" s="39"/>
      <c r="I146" s="39"/>
      <c r="J146" s="40"/>
      <c r="K146" s="40"/>
      <c r="L146" s="40"/>
      <c r="M146" s="40"/>
      <c r="N146" s="40"/>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row>
    <row r="147" spans="1:213" s="41" customFormat="1">
      <c r="A147" s="35"/>
      <c r="B147" s="44"/>
      <c r="C147" s="38"/>
      <c r="D147" s="38"/>
      <c r="E147" s="39"/>
      <c r="F147" s="39"/>
      <c r="G147" s="39"/>
      <c r="H147" s="39"/>
      <c r="I147" s="39"/>
      <c r="J147" s="40"/>
      <c r="K147" s="40"/>
      <c r="L147" s="40"/>
      <c r="M147" s="40"/>
      <c r="N147" s="40"/>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row>
    <row r="148" spans="1:213" s="41" customFormat="1">
      <c r="A148" s="35"/>
      <c r="B148" s="44"/>
      <c r="C148" s="38"/>
      <c r="D148" s="38"/>
      <c r="E148" s="39"/>
      <c r="F148" s="39"/>
      <c r="G148" s="39"/>
      <c r="H148" s="39"/>
      <c r="I148" s="39"/>
      <c r="J148" s="40"/>
      <c r="K148" s="40"/>
      <c r="L148" s="40"/>
      <c r="M148" s="40"/>
      <c r="N148" s="40"/>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c r="ET148" s="35"/>
      <c r="EU148" s="35"/>
      <c r="EV148" s="35"/>
      <c r="EW148" s="35"/>
      <c r="EX148" s="35"/>
      <c r="EY148" s="35"/>
      <c r="EZ148" s="35"/>
      <c r="FA148" s="35"/>
      <c r="FB148" s="35"/>
      <c r="FC148" s="35"/>
      <c r="FD148" s="35"/>
      <c r="FE148" s="35"/>
      <c r="FF148" s="35"/>
      <c r="FG148" s="35"/>
      <c r="FH148" s="35"/>
      <c r="FI148" s="35"/>
      <c r="FJ148" s="35"/>
      <c r="FK148" s="35"/>
      <c r="FL148" s="35"/>
      <c r="FM148" s="35"/>
      <c r="FN148" s="35"/>
      <c r="FO148" s="35"/>
      <c r="FP148" s="35"/>
      <c r="FQ148" s="35"/>
      <c r="FR148" s="35"/>
      <c r="FS148" s="35"/>
      <c r="FT148" s="35"/>
      <c r="FU148" s="35"/>
      <c r="FV148" s="35"/>
      <c r="FW148" s="35"/>
      <c r="FX148" s="35"/>
      <c r="FY148" s="35"/>
      <c r="FZ148" s="35"/>
      <c r="GA148" s="35"/>
      <c r="GB148" s="35"/>
      <c r="GC148" s="35"/>
      <c r="GD148" s="35"/>
      <c r="GE148" s="35"/>
      <c r="GF148" s="35"/>
      <c r="GG148" s="35"/>
      <c r="GH148" s="35"/>
      <c r="GI148" s="35"/>
      <c r="GJ148" s="35"/>
      <c r="GK148" s="35"/>
      <c r="GL148" s="35"/>
      <c r="GM148" s="35"/>
      <c r="GN148" s="35"/>
      <c r="GO148" s="35"/>
      <c r="GP148" s="35"/>
      <c r="GQ148" s="35"/>
      <c r="GR148" s="35"/>
      <c r="GS148" s="35"/>
      <c r="GT148" s="35"/>
      <c r="GU148" s="35"/>
      <c r="GV148" s="35"/>
      <c r="GW148" s="35"/>
      <c r="GX148" s="35"/>
      <c r="GY148" s="35"/>
      <c r="GZ148" s="35"/>
      <c r="HA148" s="35"/>
      <c r="HB148" s="35"/>
      <c r="HC148" s="35"/>
      <c r="HD148" s="35"/>
      <c r="HE148" s="35"/>
    </row>
    <row r="149" spans="1:213" s="41" customFormat="1">
      <c r="A149" s="35"/>
      <c r="B149" s="44"/>
      <c r="C149" s="38"/>
      <c r="D149" s="38"/>
      <c r="E149" s="39"/>
      <c r="F149" s="39"/>
      <c r="G149" s="39"/>
      <c r="H149" s="39"/>
      <c r="I149" s="39"/>
      <c r="J149" s="40"/>
      <c r="K149" s="40"/>
      <c r="L149" s="40"/>
      <c r="M149" s="40"/>
      <c r="N149" s="40"/>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c r="FI149" s="35"/>
      <c r="FJ149" s="35"/>
      <c r="FK149" s="35"/>
      <c r="FL149" s="35"/>
      <c r="FM149" s="35"/>
      <c r="FN149" s="35"/>
      <c r="FO149" s="35"/>
      <c r="FP149" s="35"/>
      <c r="FQ149" s="35"/>
      <c r="FR149" s="35"/>
      <c r="FS149" s="35"/>
      <c r="FT149" s="35"/>
      <c r="FU149" s="35"/>
      <c r="FV149" s="35"/>
      <c r="FW149" s="35"/>
      <c r="FX149" s="35"/>
      <c r="FY149" s="35"/>
      <c r="FZ149" s="35"/>
      <c r="GA149" s="35"/>
      <c r="GB149" s="35"/>
      <c r="GC149" s="35"/>
      <c r="GD149" s="35"/>
      <c r="GE149" s="35"/>
      <c r="GF149" s="35"/>
      <c r="GG149" s="35"/>
      <c r="GH149" s="35"/>
      <c r="GI149" s="35"/>
      <c r="GJ149" s="35"/>
      <c r="GK149" s="35"/>
      <c r="GL149" s="35"/>
      <c r="GM149" s="35"/>
      <c r="GN149" s="35"/>
      <c r="GO149" s="35"/>
      <c r="GP149" s="35"/>
      <c r="GQ149" s="35"/>
      <c r="GR149" s="35"/>
      <c r="GS149" s="35"/>
      <c r="GT149" s="35"/>
      <c r="GU149" s="35"/>
      <c r="GV149" s="35"/>
      <c r="GW149" s="35"/>
      <c r="GX149" s="35"/>
      <c r="GY149" s="35"/>
      <c r="GZ149" s="35"/>
      <c r="HA149" s="35"/>
      <c r="HB149" s="35"/>
      <c r="HC149" s="35"/>
      <c r="HD149" s="35"/>
      <c r="HE149" s="35"/>
    </row>
    <row r="150" spans="1:213" s="41" customFormat="1">
      <c r="A150" s="35"/>
      <c r="B150" s="44"/>
      <c r="C150" s="38"/>
      <c r="D150" s="38"/>
      <c r="E150" s="39"/>
      <c r="F150" s="39"/>
      <c r="G150" s="39"/>
      <c r="H150" s="39"/>
      <c r="I150" s="39"/>
      <c r="J150" s="40"/>
      <c r="K150" s="40"/>
      <c r="L150" s="40"/>
      <c r="M150" s="40"/>
      <c r="N150" s="40"/>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5"/>
      <c r="FG150" s="35"/>
      <c r="FH150" s="35"/>
      <c r="FI150" s="35"/>
      <c r="FJ150" s="35"/>
      <c r="FK150" s="35"/>
      <c r="FL150" s="35"/>
      <c r="FM150" s="35"/>
      <c r="FN150" s="35"/>
      <c r="FO150" s="35"/>
      <c r="FP150" s="35"/>
      <c r="FQ150" s="35"/>
      <c r="FR150" s="35"/>
      <c r="FS150" s="35"/>
      <c r="FT150" s="35"/>
      <c r="FU150" s="35"/>
      <c r="FV150" s="35"/>
      <c r="FW150" s="35"/>
      <c r="FX150" s="35"/>
      <c r="FY150" s="35"/>
      <c r="FZ150" s="35"/>
      <c r="GA150" s="35"/>
      <c r="GB150" s="35"/>
      <c r="GC150" s="35"/>
      <c r="GD150" s="35"/>
      <c r="GE150" s="35"/>
      <c r="GF150" s="35"/>
      <c r="GG150" s="35"/>
      <c r="GH150" s="35"/>
      <c r="GI150" s="35"/>
      <c r="GJ150" s="35"/>
      <c r="GK150" s="35"/>
      <c r="GL150" s="35"/>
      <c r="GM150" s="35"/>
      <c r="GN150" s="35"/>
      <c r="GO150" s="35"/>
      <c r="GP150" s="35"/>
      <c r="GQ150" s="35"/>
      <c r="GR150" s="35"/>
      <c r="GS150" s="35"/>
      <c r="GT150" s="35"/>
      <c r="GU150" s="35"/>
      <c r="GV150" s="35"/>
      <c r="GW150" s="35"/>
      <c r="GX150" s="35"/>
      <c r="GY150" s="35"/>
      <c r="GZ150" s="35"/>
      <c r="HA150" s="35"/>
      <c r="HB150" s="35"/>
      <c r="HC150" s="35"/>
      <c r="HD150" s="35"/>
      <c r="HE150" s="35"/>
    </row>
    <row r="151" spans="1:213" s="41" customFormat="1">
      <c r="A151" s="35"/>
      <c r="B151" s="44"/>
      <c r="C151" s="38"/>
      <c r="D151" s="38"/>
      <c r="E151" s="39"/>
      <c r="F151" s="39"/>
      <c r="G151" s="39"/>
      <c r="H151" s="39"/>
      <c r="I151" s="39"/>
      <c r="J151" s="40"/>
      <c r="K151" s="40"/>
      <c r="L151" s="40"/>
      <c r="M151" s="40"/>
      <c r="N151" s="40"/>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c r="EZ151" s="35"/>
      <c r="FA151" s="35"/>
      <c r="FB151" s="35"/>
      <c r="FC151" s="35"/>
      <c r="FD151" s="35"/>
      <c r="FE151" s="35"/>
      <c r="FF151" s="35"/>
      <c r="FG151" s="35"/>
      <c r="FH151" s="35"/>
      <c r="FI151" s="35"/>
      <c r="FJ151" s="35"/>
      <c r="FK151" s="35"/>
      <c r="FL151" s="35"/>
      <c r="FM151" s="35"/>
      <c r="FN151" s="35"/>
      <c r="FO151" s="35"/>
      <c r="FP151" s="35"/>
      <c r="FQ151" s="35"/>
      <c r="FR151" s="35"/>
      <c r="FS151" s="35"/>
      <c r="FT151" s="35"/>
      <c r="FU151" s="35"/>
      <c r="FV151" s="35"/>
      <c r="FW151" s="35"/>
      <c r="FX151" s="35"/>
      <c r="FY151" s="35"/>
      <c r="FZ151" s="35"/>
      <c r="GA151" s="35"/>
      <c r="GB151" s="35"/>
      <c r="GC151" s="35"/>
      <c r="GD151" s="35"/>
      <c r="GE151" s="35"/>
      <c r="GF151" s="35"/>
      <c r="GG151" s="35"/>
      <c r="GH151" s="35"/>
      <c r="GI151" s="35"/>
      <c r="GJ151" s="35"/>
      <c r="GK151" s="35"/>
      <c r="GL151" s="35"/>
      <c r="GM151" s="35"/>
      <c r="GN151" s="35"/>
      <c r="GO151" s="35"/>
      <c r="GP151" s="35"/>
      <c r="GQ151" s="35"/>
      <c r="GR151" s="35"/>
      <c r="GS151" s="35"/>
      <c r="GT151" s="35"/>
      <c r="GU151" s="35"/>
      <c r="GV151" s="35"/>
      <c r="GW151" s="35"/>
      <c r="GX151" s="35"/>
      <c r="GY151" s="35"/>
      <c r="GZ151" s="35"/>
      <c r="HA151" s="35"/>
      <c r="HB151" s="35"/>
      <c r="HC151" s="35"/>
      <c r="HD151" s="35"/>
      <c r="HE151" s="35"/>
    </row>
    <row r="152" spans="1:213" s="41" customFormat="1">
      <c r="A152" s="35"/>
      <c r="B152" s="44"/>
      <c r="C152" s="38"/>
      <c r="D152" s="38"/>
      <c r="E152" s="39"/>
      <c r="F152" s="39"/>
      <c r="G152" s="39"/>
      <c r="H152" s="39"/>
      <c r="I152" s="39"/>
      <c r="J152" s="40"/>
      <c r="K152" s="40"/>
      <c r="L152" s="40"/>
      <c r="M152" s="40"/>
      <c r="N152" s="40"/>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c r="ET152" s="35"/>
      <c r="EU152" s="35"/>
      <c r="EV152" s="35"/>
      <c r="EW152" s="35"/>
      <c r="EX152" s="35"/>
      <c r="EY152" s="35"/>
      <c r="EZ152" s="35"/>
      <c r="FA152" s="35"/>
      <c r="FB152" s="35"/>
      <c r="FC152" s="35"/>
      <c r="FD152" s="35"/>
      <c r="FE152" s="35"/>
      <c r="FF152" s="35"/>
      <c r="FG152" s="35"/>
      <c r="FH152" s="35"/>
      <c r="FI152" s="35"/>
      <c r="FJ152" s="35"/>
      <c r="FK152" s="35"/>
      <c r="FL152" s="35"/>
      <c r="FM152" s="35"/>
      <c r="FN152" s="35"/>
      <c r="FO152" s="35"/>
      <c r="FP152" s="35"/>
      <c r="FQ152" s="35"/>
      <c r="FR152" s="35"/>
      <c r="FS152" s="35"/>
      <c r="FT152" s="35"/>
      <c r="FU152" s="35"/>
      <c r="FV152" s="35"/>
      <c r="FW152" s="35"/>
      <c r="FX152" s="35"/>
      <c r="FY152" s="35"/>
      <c r="FZ152" s="35"/>
      <c r="GA152" s="35"/>
      <c r="GB152" s="35"/>
      <c r="GC152" s="35"/>
      <c r="GD152" s="35"/>
      <c r="GE152" s="35"/>
      <c r="GF152" s="35"/>
      <c r="GG152" s="35"/>
      <c r="GH152" s="35"/>
      <c r="GI152" s="35"/>
      <c r="GJ152" s="35"/>
      <c r="GK152" s="35"/>
      <c r="GL152" s="35"/>
      <c r="GM152" s="35"/>
      <c r="GN152" s="35"/>
      <c r="GO152" s="35"/>
      <c r="GP152" s="35"/>
      <c r="GQ152" s="35"/>
      <c r="GR152" s="35"/>
      <c r="GS152" s="35"/>
      <c r="GT152" s="35"/>
      <c r="GU152" s="35"/>
      <c r="GV152" s="35"/>
      <c r="GW152" s="35"/>
      <c r="GX152" s="35"/>
      <c r="GY152" s="35"/>
      <c r="GZ152" s="35"/>
      <c r="HA152" s="35"/>
      <c r="HB152" s="35"/>
      <c r="HC152" s="35"/>
      <c r="HD152" s="35"/>
      <c r="HE152" s="35"/>
    </row>
    <row r="153" spans="1:213" s="41" customFormat="1">
      <c r="A153" s="35"/>
      <c r="B153" s="44"/>
      <c r="C153" s="38"/>
      <c r="D153" s="38"/>
      <c r="E153" s="39"/>
      <c r="F153" s="39"/>
      <c r="G153" s="39"/>
      <c r="H153" s="39"/>
      <c r="I153" s="39"/>
      <c r="J153" s="40"/>
      <c r="K153" s="40"/>
      <c r="L153" s="40"/>
      <c r="M153" s="40"/>
      <c r="N153" s="40"/>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c r="FI153" s="35"/>
      <c r="FJ153" s="35"/>
      <c r="FK153" s="35"/>
      <c r="FL153" s="35"/>
      <c r="FM153" s="35"/>
      <c r="FN153" s="35"/>
      <c r="FO153" s="35"/>
      <c r="FP153" s="35"/>
      <c r="FQ153" s="35"/>
      <c r="FR153" s="35"/>
      <c r="FS153" s="35"/>
      <c r="FT153" s="35"/>
      <c r="FU153" s="35"/>
      <c r="FV153" s="35"/>
      <c r="FW153" s="35"/>
      <c r="FX153" s="35"/>
      <c r="FY153" s="35"/>
      <c r="FZ153" s="35"/>
      <c r="GA153" s="35"/>
      <c r="GB153" s="35"/>
      <c r="GC153" s="35"/>
      <c r="GD153" s="35"/>
      <c r="GE153" s="35"/>
      <c r="GF153" s="35"/>
      <c r="GG153" s="35"/>
      <c r="GH153" s="35"/>
      <c r="GI153" s="35"/>
      <c r="GJ153" s="35"/>
      <c r="GK153" s="35"/>
      <c r="GL153" s="35"/>
      <c r="GM153" s="35"/>
      <c r="GN153" s="35"/>
      <c r="GO153" s="35"/>
      <c r="GP153" s="35"/>
      <c r="GQ153" s="35"/>
      <c r="GR153" s="35"/>
      <c r="GS153" s="35"/>
      <c r="GT153" s="35"/>
      <c r="GU153" s="35"/>
      <c r="GV153" s="35"/>
      <c r="GW153" s="35"/>
      <c r="GX153" s="35"/>
      <c r="GY153" s="35"/>
      <c r="GZ153" s="35"/>
      <c r="HA153" s="35"/>
      <c r="HB153" s="35"/>
      <c r="HC153" s="35"/>
      <c r="HD153" s="35"/>
      <c r="HE153" s="35"/>
    </row>
    <row r="154" spans="1:213" s="41" customFormat="1">
      <c r="A154" s="35"/>
      <c r="B154" s="44"/>
      <c r="C154" s="38"/>
      <c r="D154" s="38"/>
      <c r="E154" s="39"/>
      <c r="F154" s="39"/>
      <c r="G154" s="39"/>
      <c r="H154" s="39"/>
      <c r="I154" s="39"/>
      <c r="J154" s="40"/>
      <c r="K154" s="40"/>
      <c r="L154" s="40"/>
      <c r="M154" s="40"/>
      <c r="N154" s="40"/>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c r="FI154" s="35"/>
      <c r="FJ154" s="35"/>
      <c r="FK154" s="35"/>
      <c r="FL154" s="35"/>
      <c r="FM154" s="35"/>
      <c r="FN154" s="35"/>
      <c r="FO154" s="35"/>
      <c r="FP154" s="35"/>
      <c r="FQ154" s="35"/>
      <c r="FR154" s="35"/>
      <c r="FS154" s="35"/>
      <c r="FT154" s="35"/>
      <c r="FU154" s="35"/>
      <c r="FV154" s="35"/>
      <c r="FW154" s="35"/>
      <c r="FX154" s="35"/>
      <c r="FY154" s="35"/>
      <c r="FZ154" s="35"/>
      <c r="GA154" s="35"/>
      <c r="GB154" s="35"/>
      <c r="GC154" s="35"/>
      <c r="GD154" s="35"/>
      <c r="GE154" s="35"/>
      <c r="GF154" s="35"/>
      <c r="GG154" s="35"/>
      <c r="GH154" s="35"/>
      <c r="GI154" s="35"/>
      <c r="GJ154" s="35"/>
      <c r="GK154" s="35"/>
      <c r="GL154" s="35"/>
      <c r="GM154" s="35"/>
      <c r="GN154" s="35"/>
      <c r="GO154" s="35"/>
      <c r="GP154" s="35"/>
      <c r="GQ154" s="35"/>
      <c r="GR154" s="35"/>
      <c r="GS154" s="35"/>
      <c r="GT154" s="35"/>
      <c r="GU154" s="35"/>
      <c r="GV154" s="35"/>
      <c r="GW154" s="35"/>
      <c r="GX154" s="35"/>
      <c r="GY154" s="35"/>
      <c r="GZ154" s="35"/>
      <c r="HA154" s="35"/>
      <c r="HB154" s="35"/>
      <c r="HC154" s="35"/>
      <c r="HD154" s="35"/>
      <c r="HE154" s="35"/>
    </row>
    <row r="155" spans="1:213" s="41" customFormat="1">
      <c r="A155" s="35"/>
      <c r="B155" s="44"/>
      <c r="C155" s="38"/>
      <c r="D155" s="38"/>
      <c r="E155" s="39"/>
      <c r="F155" s="39"/>
      <c r="G155" s="39"/>
      <c r="H155" s="39"/>
      <c r="I155" s="39"/>
      <c r="J155" s="40"/>
      <c r="K155" s="40"/>
      <c r="L155" s="40"/>
      <c r="M155" s="40"/>
      <c r="N155" s="40"/>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c r="EZ155" s="35"/>
      <c r="FA155" s="35"/>
      <c r="FB155" s="35"/>
      <c r="FC155" s="35"/>
      <c r="FD155" s="35"/>
      <c r="FE155" s="35"/>
      <c r="FF155" s="35"/>
      <c r="FG155" s="35"/>
      <c r="FH155" s="35"/>
      <c r="FI155" s="35"/>
      <c r="FJ155" s="35"/>
      <c r="FK155" s="35"/>
      <c r="FL155" s="35"/>
      <c r="FM155" s="35"/>
      <c r="FN155" s="35"/>
      <c r="FO155" s="35"/>
      <c r="FP155" s="35"/>
      <c r="FQ155" s="35"/>
      <c r="FR155" s="35"/>
      <c r="FS155" s="35"/>
      <c r="FT155" s="35"/>
      <c r="FU155" s="35"/>
      <c r="FV155" s="35"/>
      <c r="FW155" s="35"/>
      <c r="FX155" s="35"/>
      <c r="FY155" s="35"/>
      <c r="FZ155" s="35"/>
      <c r="GA155" s="35"/>
      <c r="GB155" s="35"/>
      <c r="GC155" s="35"/>
      <c r="GD155" s="35"/>
      <c r="GE155" s="35"/>
      <c r="GF155" s="35"/>
      <c r="GG155" s="35"/>
      <c r="GH155" s="35"/>
      <c r="GI155" s="35"/>
      <c r="GJ155" s="35"/>
      <c r="GK155" s="35"/>
      <c r="GL155" s="35"/>
      <c r="GM155" s="35"/>
      <c r="GN155" s="35"/>
      <c r="GO155" s="35"/>
      <c r="GP155" s="35"/>
      <c r="GQ155" s="35"/>
      <c r="GR155" s="35"/>
      <c r="GS155" s="35"/>
      <c r="GT155" s="35"/>
      <c r="GU155" s="35"/>
      <c r="GV155" s="35"/>
      <c r="GW155" s="35"/>
      <c r="GX155" s="35"/>
      <c r="GY155" s="35"/>
      <c r="GZ155" s="35"/>
      <c r="HA155" s="35"/>
      <c r="HB155" s="35"/>
      <c r="HC155" s="35"/>
      <c r="HD155" s="35"/>
      <c r="HE155" s="35"/>
    </row>
    <row r="156" spans="1:213" s="41" customFormat="1">
      <c r="A156" s="35"/>
      <c r="B156" s="44"/>
      <c r="C156" s="38"/>
      <c r="D156" s="38"/>
      <c r="E156" s="39"/>
      <c r="F156" s="39"/>
      <c r="G156" s="39"/>
      <c r="H156" s="39"/>
      <c r="I156" s="39"/>
      <c r="J156" s="40"/>
      <c r="K156" s="40"/>
      <c r="L156" s="40"/>
      <c r="M156" s="40"/>
      <c r="N156" s="40"/>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c r="ET156" s="35"/>
      <c r="EU156" s="35"/>
      <c r="EV156" s="35"/>
      <c r="EW156" s="35"/>
      <c r="EX156" s="35"/>
      <c r="EY156" s="35"/>
      <c r="EZ156" s="35"/>
      <c r="FA156" s="35"/>
      <c r="FB156" s="35"/>
      <c r="FC156" s="35"/>
      <c r="FD156" s="35"/>
      <c r="FE156" s="35"/>
      <c r="FF156" s="35"/>
      <c r="FG156" s="35"/>
      <c r="FH156" s="35"/>
      <c r="FI156" s="35"/>
      <c r="FJ156" s="35"/>
      <c r="FK156" s="35"/>
      <c r="FL156" s="35"/>
      <c r="FM156" s="35"/>
      <c r="FN156" s="35"/>
      <c r="FO156" s="35"/>
      <c r="FP156" s="35"/>
      <c r="FQ156" s="35"/>
      <c r="FR156" s="35"/>
      <c r="FS156" s="35"/>
      <c r="FT156" s="35"/>
      <c r="FU156" s="35"/>
      <c r="FV156" s="35"/>
      <c r="FW156" s="35"/>
      <c r="FX156" s="35"/>
      <c r="FY156" s="35"/>
      <c r="FZ156" s="35"/>
      <c r="GA156" s="35"/>
      <c r="GB156" s="35"/>
      <c r="GC156" s="35"/>
      <c r="GD156" s="35"/>
      <c r="GE156" s="35"/>
      <c r="GF156" s="35"/>
      <c r="GG156" s="35"/>
      <c r="GH156" s="35"/>
      <c r="GI156" s="35"/>
      <c r="GJ156" s="35"/>
      <c r="GK156" s="35"/>
      <c r="GL156" s="35"/>
      <c r="GM156" s="35"/>
      <c r="GN156" s="35"/>
      <c r="GO156" s="35"/>
      <c r="GP156" s="35"/>
      <c r="GQ156" s="35"/>
      <c r="GR156" s="35"/>
      <c r="GS156" s="35"/>
      <c r="GT156" s="35"/>
      <c r="GU156" s="35"/>
      <c r="GV156" s="35"/>
      <c r="GW156" s="35"/>
      <c r="GX156" s="35"/>
      <c r="GY156" s="35"/>
      <c r="GZ156" s="35"/>
      <c r="HA156" s="35"/>
      <c r="HB156" s="35"/>
      <c r="HC156" s="35"/>
      <c r="HD156" s="35"/>
      <c r="HE156" s="35"/>
    </row>
    <row r="157" spans="1:213" s="41" customFormat="1">
      <c r="A157" s="35"/>
      <c r="B157" s="44"/>
      <c r="C157" s="38"/>
      <c r="D157" s="38"/>
      <c r="E157" s="39"/>
      <c r="F157" s="39"/>
      <c r="G157" s="39"/>
      <c r="H157" s="39"/>
      <c r="I157" s="39"/>
      <c r="J157" s="40"/>
      <c r="K157" s="40"/>
      <c r="L157" s="40"/>
      <c r="M157" s="40"/>
      <c r="N157" s="40"/>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c r="EZ157" s="35"/>
      <c r="FA157" s="35"/>
      <c r="FB157" s="35"/>
      <c r="FC157" s="35"/>
      <c r="FD157" s="35"/>
      <c r="FE157" s="35"/>
      <c r="FF157" s="35"/>
      <c r="FG157" s="35"/>
      <c r="FH157" s="35"/>
      <c r="FI157" s="35"/>
      <c r="FJ157" s="35"/>
      <c r="FK157" s="35"/>
      <c r="FL157" s="35"/>
      <c r="FM157" s="35"/>
      <c r="FN157" s="35"/>
      <c r="FO157" s="35"/>
      <c r="FP157" s="35"/>
      <c r="FQ157" s="35"/>
      <c r="FR157" s="35"/>
      <c r="FS157" s="35"/>
      <c r="FT157" s="35"/>
      <c r="FU157" s="35"/>
      <c r="FV157" s="35"/>
      <c r="FW157" s="35"/>
      <c r="FX157" s="35"/>
      <c r="FY157" s="35"/>
      <c r="FZ157" s="35"/>
      <c r="GA157" s="35"/>
      <c r="GB157" s="35"/>
      <c r="GC157" s="35"/>
      <c r="GD157" s="35"/>
      <c r="GE157" s="35"/>
      <c r="GF157" s="35"/>
      <c r="GG157" s="35"/>
      <c r="GH157" s="35"/>
      <c r="GI157" s="35"/>
      <c r="GJ157" s="35"/>
      <c r="GK157" s="35"/>
      <c r="GL157" s="35"/>
      <c r="GM157" s="35"/>
      <c r="GN157" s="35"/>
      <c r="GO157" s="35"/>
      <c r="GP157" s="35"/>
      <c r="GQ157" s="35"/>
      <c r="GR157" s="35"/>
      <c r="GS157" s="35"/>
      <c r="GT157" s="35"/>
      <c r="GU157" s="35"/>
      <c r="GV157" s="35"/>
      <c r="GW157" s="35"/>
      <c r="GX157" s="35"/>
      <c r="GY157" s="35"/>
      <c r="GZ157" s="35"/>
      <c r="HA157" s="35"/>
      <c r="HB157" s="35"/>
      <c r="HC157" s="35"/>
      <c r="HD157" s="35"/>
      <c r="HE157" s="35"/>
    </row>
    <row r="158" spans="1:213" s="41" customFormat="1">
      <c r="A158" s="35"/>
      <c r="B158" s="44"/>
      <c r="C158" s="38"/>
      <c r="D158" s="38"/>
      <c r="E158" s="39"/>
      <c r="F158" s="39"/>
      <c r="G158" s="39"/>
      <c r="H158" s="39"/>
      <c r="I158" s="39"/>
      <c r="J158" s="40"/>
      <c r="K158" s="40"/>
      <c r="L158" s="40"/>
      <c r="M158" s="40"/>
      <c r="N158" s="40"/>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c r="EZ158" s="35"/>
      <c r="FA158" s="35"/>
      <c r="FB158" s="35"/>
      <c r="FC158" s="35"/>
      <c r="FD158" s="35"/>
      <c r="FE158" s="35"/>
      <c r="FF158" s="35"/>
      <c r="FG158" s="35"/>
      <c r="FH158" s="35"/>
      <c r="FI158" s="35"/>
      <c r="FJ158" s="35"/>
      <c r="FK158" s="35"/>
      <c r="FL158" s="35"/>
      <c r="FM158" s="35"/>
      <c r="FN158" s="35"/>
      <c r="FO158" s="35"/>
      <c r="FP158" s="35"/>
      <c r="FQ158" s="35"/>
      <c r="FR158" s="35"/>
      <c r="FS158" s="35"/>
      <c r="FT158" s="35"/>
      <c r="FU158" s="35"/>
      <c r="FV158" s="35"/>
      <c r="FW158" s="35"/>
      <c r="FX158" s="35"/>
      <c r="FY158" s="35"/>
      <c r="FZ158" s="35"/>
      <c r="GA158" s="35"/>
      <c r="GB158" s="35"/>
      <c r="GC158" s="35"/>
      <c r="GD158" s="35"/>
      <c r="GE158" s="35"/>
      <c r="GF158" s="35"/>
      <c r="GG158" s="35"/>
      <c r="GH158" s="35"/>
      <c r="GI158" s="35"/>
      <c r="GJ158" s="35"/>
      <c r="GK158" s="35"/>
      <c r="GL158" s="35"/>
      <c r="GM158" s="35"/>
      <c r="GN158" s="35"/>
      <c r="GO158" s="35"/>
      <c r="GP158" s="35"/>
      <c r="GQ158" s="35"/>
      <c r="GR158" s="35"/>
      <c r="GS158" s="35"/>
      <c r="GT158" s="35"/>
      <c r="GU158" s="35"/>
      <c r="GV158" s="35"/>
      <c r="GW158" s="35"/>
      <c r="GX158" s="35"/>
      <c r="GY158" s="35"/>
      <c r="GZ158" s="35"/>
      <c r="HA158" s="35"/>
      <c r="HB158" s="35"/>
      <c r="HC158" s="35"/>
      <c r="HD158" s="35"/>
      <c r="HE158" s="35"/>
    </row>
    <row r="159" spans="1:213" s="41" customFormat="1">
      <c r="A159" s="35"/>
      <c r="B159" s="44"/>
      <c r="C159" s="38"/>
      <c r="D159" s="38"/>
      <c r="E159" s="39"/>
      <c r="F159" s="39"/>
      <c r="G159" s="39"/>
      <c r="H159" s="39"/>
      <c r="I159" s="39"/>
      <c r="J159" s="40"/>
      <c r="K159" s="40"/>
      <c r="L159" s="40"/>
      <c r="M159" s="40"/>
      <c r="N159" s="40"/>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row>
    <row r="160" spans="1:213" s="41" customFormat="1">
      <c r="A160" s="35"/>
      <c r="B160" s="44"/>
      <c r="C160" s="38"/>
      <c r="D160" s="38"/>
      <c r="E160" s="39"/>
      <c r="F160" s="39"/>
      <c r="G160" s="39"/>
      <c r="H160" s="39"/>
      <c r="I160" s="39"/>
      <c r="J160" s="40"/>
      <c r="K160" s="40"/>
      <c r="L160" s="40"/>
      <c r="M160" s="40"/>
      <c r="N160" s="40"/>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row>
    <row r="161" spans="1:213" s="41" customFormat="1">
      <c r="A161" s="35"/>
      <c r="B161" s="44"/>
      <c r="C161" s="38"/>
      <c r="D161" s="38"/>
      <c r="E161" s="39"/>
      <c r="F161" s="39"/>
      <c r="G161" s="39"/>
      <c r="H161" s="39"/>
      <c r="I161" s="39"/>
      <c r="J161" s="40"/>
      <c r="K161" s="40"/>
      <c r="L161" s="40"/>
      <c r="M161" s="40"/>
      <c r="N161" s="40"/>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row>
    <row r="162" spans="1:213" s="41" customFormat="1">
      <c r="A162" s="35"/>
      <c r="B162" s="44"/>
      <c r="C162" s="38"/>
      <c r="D162" s="38"/>
      <c r="E162" s="39"/>
      <c r="F162" s="39"/>
      <c r="G162" s="39"/>
      <c r="H162" s="39"/>
      <c r="I162" s="39"/>
      <c r="J162" s="40"/>
      <c r="K162" s="40"/>
      <c r="L162" s="40"/>
      <c r="M162" s="40"/>
      <c r="N162" s="40"/>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row>
    <row r="163" spans="1:213" s="41" customFormat="1">
      <c r="A163" s="35"/>
      <c r="B163" s="44"/>
      <c r="C163" s="38"/>
      <c r="D163" s="38"/>
      <c r="E163" s="39"/>
      <c r="F163" s="39"/>
      <c r="G163" s="39"/>
      <c r="H163" s="39"/>
      <c r="I163" s="39"/>
      <c r="J163" s="40"/>
      <c r="K163" s="40"/>
      <c r="L163" s="40"/>
      <c r="M163" s="40"/>
      <c r="N163" s="40"/>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c r="EZ163" s="35"/>
      <c r="FA163" s="35"/>
      <c r="FB163" s="35"/>
      <c r="FC163" s="35"/>
      <c r="FD163" s="35"/>
      <c r="FE163" s="35"/>
      <c r="FF163" s="35"/>
      <c r="FG163" s="35"/>
      <c r="FH163" s="35"/>
      <c r="FI163" s="35"/>
      <c r="FJ163" s="35"/>
      <c r="FK163" s="35"/>
      <c r="FL163" s="35"/>
      <c r="FM163" s="35"/>
      <c r="FN163" s="35"/>
      <c r="FO163" s="35"/>
      <c r="FP163" s="35"/>
      <c r="FQ163" s="35"/>
      <c r="FR163" s="35"/>
      <c r="FS163" s="35"/>
      <c r="FT163" s="35"/>
      <c r="FU163" s="35"/>
      <c r="FV163" s="35"/>
      <c r="FW163" s="35"/>
      <c r="FX163" s="35"/>
      <c r="FY163" s="35"/>
      <c r="FZ163" s="35"/>
      <c r="GA163" s="35"/>
      <c r="GB163" s="35"/>
      <c r="GC163" s="35"/>
      <c r="GD163" s="35"/>
      <c r="GE163" s="35"/>
      <c r="GF163" s="35"/>
      <c r="GG163" s="35"/>
      <c r="GH163" s="35"/>
      <c r="GI163" s="35"/>
      <c r="GJ163" s="35"/>
      <c r="GK163" s="35"/>
      <c r="GL163" s="35"/>
      <c r="GM163" s="35"/>
      <c r="GN163" s="35"/>
      <c r="GO163" s="35"/>
      <c r="GP163" s="35"/>
      <c r="GQ163" s="35"/>
      <c r="GR163" s="35"/>
      <c r="GS163" s="35"/>
      <c r="GT163" s="35"/>
      <c r="GU163" s="35"/>
      <c r="GV163" s="35"/>
      <c r="GW163" s="35"/>
      <c r="GX163" s="35"/>
      <c r="GY163" s="35"/>
      <c r="GZ163" s="35"/>
      <c r="HA163" s="35"/>
      <c r="HB163" s="35"/>
      <c r="HC163" s="35"/>
      <c r="HD163" s="35"/>
      <c r="HE163" s="35"/>
    </row>
    <row r="164" spans="1:213" s="41" customFormat="1">
      <c r="A164" s="35"/>
      <c r="B164" s="44"/>
      <c r="C164" s="38"/>
      <c r="D164" s="38"/>
      <c r="E164" s="39"/>
      <c r="F164" s="39"/>
      <c r="G164" s="39"/>
      <c r="H164" s="39"/>
      <c r="I164" s="39"/>
      <c r="J164" s="40"/>
      <c r="K164" s="40"/>
      <c r="L164" s="40"/>
      <c r="M164" s="40"/>
      <c r="N164" s="40"/>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c r="FI164" s="35"/>
      <c r="FJ164" s="35"/>
      <c r="FK164" s="35"/>
      <c r="FL164" s="35"/>
      <c r="FM164" s="35"/>
      <c r="FN164" s="35"/>
      <c r="FO164" s="35"/>
      <c r="FP164" s="35"/>
      <c r="FQ164" s="35"/>
      <c r="FR164" s="35"/>
      <c r="FS164" s="35"/>
      <c r="FT164" s="35"/>
      <c r="FU164" s="35"/>
      <c r="FV164" s="35"/>
      <c r="FW164" s="35"/>
      <c r="FX164" s="35"/>
      <c r="FY164" s="35"/>
      <c r="FZ164" s="35"/>
      <c r="GA164" s="35"/>
      <c r="GB164" s="35"/>
      <c r="GC164" s="35"/>
      <c r="GD164" s="35"/>
      <c r="GE164" s="35"/>
      <c r="GF164" s="35"/>
      <c r="GG164" s="35"/>
      <c r="GH164" s="35"/>
      <c r="GI164" s="35"/>
      <c r="GJ164" s="35"/>
      <c r="GK164" s="35"/>
      <c r="GL164" s="35"/>
      <c r="GM164" s="35"/>
      <c r="GN164" s="35"/>
      <c r="GO164" s="35"/>
      <c r="GP164" s="35"/>
      <c r="GQ164" s="35"/>
      <c r="GR164" s="35"/>
      <c r="GS164" s="35"/>
      <c r="GT164" s="35"/>
      <c r="GU164" s="35"/>
      <c r="GV164" s="35"/>
      <c r="GW164" s="35"/>
      <c r="GX164" s="35"/>
      <c r="GY164" s="35"/>
      <c r="GZ164" s="35"/>
      <c r="HA164" s="35"/>
      <c r="HB164" s="35"/>
      <c r="HC164" s="35"/>
      <c r="HD164" s="35"/>
      <c r="HE164" s="35"/>
    </row>
    <row r="165" spans="1:213" s="41" customFormat="1">
      <c r="A165" s="35"/>
      <c r="B165" s="44"/>
      <c r="C165" s="38"/>
      <c r="D165" s="38"/>
      <c r="E165" s="39"/>
      <c r="F165" s="39"/>
      <c r="G165" s="39"/>
      <c r="H165" s="39"/>
      <c r="I165" s="39"/>
      <c r="J165" s="40"/>
      <c r="K165" s="40"/>
      <c r="L165" s="40"/>
      <c r="M165" s="40"/>
      <c r="N165" s="40"/>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c r="FI165" s="35"/>
      <c r="FJ165" s="35"/>
      <c r="FK165" s="35"/>
      <c r="FL165" s="35"/>
      <c r="FM165" s="35"/>
      <c r="FN165" s="35"/>
      <c r="FO165" s="35"/>
      <c r="FP165" s="35"/>
      <c r="FQ165" s="35"/>
      <c r="FR165" s="35"/>
      <c r="FS165" s="35"/>
      <c r="FT165" s="35"/>
      <c r="FU165" s="35"/>
      <c r="FV165" s="35"/>
      <c r="FW165" s="35"/>
      <c r="FX165" s="35"/>
      <c r="FY165" s="35"/>
      <c r="FZ165" s="35"/>
      <c r="GA165" s="35"/>
      <c r="GB165" s="35"/>
      <c r="GC165" s="35"/>
      <c r="GD165" s="35"/>
      <c r="GE165" s="35"/>
      <c r="GF165" s="35"/>
      <c r="GG165" s="35"/>
      <c r="GH165" s="35"/>
      <c r="GI165" s="35"/>
      <c r="GJ165" s="35"/>
      <c r="GK165" s="35"/>
      <c r="GL165" s="35"/>
      <c r="GM165" s="35"/>
      <c r="GN165" s="35"/>
      <c r="GO165" s="35"/>
      <c r="GP165" s="35"/>
      <c r="GQ165" s="35"/>
      <c r="GR165" s="35"/>
      <c r="GS165" s="35"/>
      <c r="GT165" s="35"/>
      <c r="GU165" s="35"/>
      <c r="GV165" s="35"/>
      <c r="GW165" s="35"/>
      <c r="GX165" s="35"/>
      <c r="GY165" s="35"/>
      <c r="GZ165" s="35"/>
      <c r="HA165" s="35"/>
      <c r="HB165" s="35"/>
      <c r="HC165" s="35"/>
      <c r="HD165" s="35"/>
      <c r="HE165" s="35"/>
    </row>
    <row r="166" spans="1:213" s="41" customFormat="1">
      <c r="A166" s="35"/>
      <c r="B166" s="44"/>
      <c r="C166" s="38"/>
      <c r="D166" s="38"/>
      <c r="E166" s="39"/>
      <c r="F166" s="39"/>
      <c r="G166" s="39"/>
      <c r="H166" s="39"/>
      <c r="I166" s="39"/>
      <c r="J166" s="40"/>
      <c r="K166" s="40"/>
      <c r="L166" s="40"/>
      <c r="M166" s="40"/>
      <c r="N166" s="40"/>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5"/>
      <c r="FV166" s="35"/>
      <c r="FW166" s="35"/>
      <c r="FX166" s="35"/>
      <c r="FY166" s="35"/>
      <c r="FZ166" s="35"/>
      <c r="GA166" s="35"/>
      <c r="GB166" s="35"/>
      <c r="GC166" s="35"/>
      <c r="GD166" s="35"/>
      <c r="GE166" s="35"/>
      <c r="GF166" s="35"/>
      <c r="GG166" s="35"/>
      <c r="GH166" s="35"/>
      <c r="GI166" s="35"/>
      <c r="GJ166" s="35"/>
      <c r="GK166" s="35"/>
      <c r="GL166" s="35"/>
      <c r="GM166" s="35"/>
      <c r="GN166" s="35"/>
      <c r="GO166" s="35"/>
      <c r="GP166" s="35"/>
      <c r="GQ166" s="35"/>
      <c r="GR166" s="35"/>
      <c r="GS166" s="35"/>
      <c r="GT166" s="35"/>
      <c r="GU166" s="35"/>
      <c r="GV166" s="35"/>
      <c r="GW166" s="35"/>
      <c r="GX166" s="35"/>
      <c r="GY166" s="35"/>
      <c r="GZ166" s="35"/>
      <c r="HA166" s="35"/>
      <c r="HB166" s="35"/>
      <c r="HC166" s="35"/>
      <c r="HD166" s="35"/>
      <c r="HE166" s="35"/>
    </row>
    <row r="167" spans="1:213" s="41" customFormat="1">
      <c r="A167" s="35"/>
      <c r="B167" s="44"/>
      <c r="C167" s="38"/>
      <c r="D167" s="38"/>
      <c r="E167" s="39"/>
      <c r="F167" s="39"/>
      <c r="G167" s="39"/>
      <c r="H167" s="39"/>
      <c r="I167" s="39"/>
      <c r="J167" s="40"/>
      <c r="K167" s="40"/>
      <c r="L167" s="40"/>
      <c r="M167" s="40"/>
      <c r="N167" s="40"/>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5"/>
      <c r="FV167" s="35"/>
      <c r="FW167" s="35"/>
      <c r="FX167" s="35"/>
      <c r="FY167" s="35"/>
      <c r="FZ167" s="35"/>
      <c r="GA167" s="35"/>
      <c r="GB167" s="35"/>
      <c r="GC167" s="35"/>
      <c r="GD167" s="35"/>
      <c r="GE167" s="35"/>
      <c r="GF167" s="35"/>
      <c r="GG167" s="35"/>
      <c r="GH167" s="35"/>
      <c r="GI167" s="35"/>
      <c r="GJ167" s="35"/>
      <c r="GK167" s="35"/>
      <c r="GL167" s="35"/>
      <c r="GM167" s="35"/>
      <c r="GN167" s="35"/>
      <c r="GO167" s="35"/>
      <c r="GP167" s="35"/>
      <c r="GQ167" s="35"/>
      <c r="GR167" s="35"/>
      <c r="GS167" s="35"/>
      <c r="GT167" s="35"/>
      <c r="GU167" s="35"/>
      <c r="GV167" s="35"/>
      <c r="GW167" s="35"/>
      <c r="GX167" s="35"/>
      <c r="GY167" s="35"/>
      <c r="GZ167" s="35"/>
      <c r="HA167" s="35"/>
      <c r="HB167" s="35"/>
      <c r="HC167" s="35"/>
      <c r="HD167" s="35"/>
      <c r="HE167" s="35"/>
    </row>
    <row r="168" spans="1:213" s="41" customFormat="1">
      <c r="A168" s="35"/>
      <c r="B168" s="44"/>
      <c r="C168" s="38"/>
      <c r="D168" s="38"/>
      <c r="E168" s="39"/>
      <c r="F168" s="39"/>
      <c r="G168" s="39"/>
      <c r="H168" s="39"/>
      <c r="I168" s="39"/>
      <c r="J168" s="40"/>
      <c r="K168" s="40"/>
      <c r="L168" s="40"/>
      <c r="M168" s="40"/>
      <c r="N168" s="40"/>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c r="FI168" s="35"/>
      <c r="FJ168" s="35"/>
      <c r="FK168" s="35"/>
      <c r="FL168" s="35"/>
      <c r="FM168" s="35"/>
      <c r="FN168" s="35"/>
      <c r="FO168" s="35"/>
      <c r="FP168" s="35"/>
      <c r="FQ168" s="35"/>
      <c r="FR168" s="35"/>
      <c r="FS168" s="35"/>
      <c r="FT168" s="35"/>
      <c r="FU168" s="35"/>
      <c r="FV168" s="35"/>
      <c r="FW168" s="35"/>
      <c r="FX168" s="35"/>
      <c r="FY168" s="35"/>
      <c r="FZ168" s="35"/>
      <c r="GA168" s="35"/>
      <c r="GB168" s="35"/>
      <c r="GC168" s="35"/>
      <c r="GD168" s="35"/>
      <c r="GE168" s="35"/>
      <c r="GF168" s="35"/>
      <c r="GG168" s="35"/>
      <c r="GH168" s="35"/>
      <c r="GI168" s="35"/>
      <c r="GJ168" s="35"/>
      <c r="GK168" s="35"/>
      <c r="GL168" s="35"/>
      <c r="GM168" s="35"/>
      <c r="GN168" s="35"/>
      <c r="GO168" s="35"/>
      <c r="GP168" s="35"/>
      <c r="GQ168" s="35"/>
      <c r="GR168" s="35"/>
      <c r="GS168" s="35"/>
      <c r="GT168" s="35"/>
      <c r="GU168" s="35"/>
      <c r="GV168" s="35"/>
      <c r="GW168" s="35"/>
      <c r="GX168" s="35"/>
      <c r="GY168" s="35"/>
      <c r="GZ168" s="35"/>
      <c r="HA168" s="35"/>
      <c r="HB168" s="35"/>
      <c r="HC168" s="35"/>
      <c r="HD168" s="35"/>
      <c r="HE168" s="35"/>
    </row>
    <row r="169" spans="1:213" s="41" customFormat="1">
      <c r="A169" s="35"/>
      <c r="B169" s="44"/>
      <c r="C169" s="38"/>
      <c r="D169" s="38"/>
      <c r="E169" s="39"/>
      <c r="F169" s="39"/>
      <c r="G169" s="39"/>
      <c r="H169" s="39"/>
      <c r="I169" s="39"/>
      <c r="J169" s="40"/>
      <c r="K169" s="40"/>
      <c r="L169" s="40"/>
      <c r="M169" s="40"/>
      <c r="N169" s="40"/>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5"/>
      <c r="FL169" s="35"/>
      <c r="FM169" s="35"/>
      <c r="FN169" s="35"/>
      <c r="FO169" s="35"/>
      <c r="FP169" s="35"/>
      <c r="FQ169" s="35"/>
      <c r="FR169" s="35"/>
      <c r="FS169" s="35"/>
      <c r="FT169" s="35"/>
      <c r="FU169" s="35"/>
      <c r="FV169" s="35"/>
      <c r="FW169" s="35"/>
      <c r="FX169" s="35"/>
      <c r="FY169" s="35"/>
      <c r="FZ169" s="35"/>
      <c r="GA169" s="35"/>
      <c r="GB169" s="35"/>
      <c r="GC169" s="35"/>
      <c r="GD169" s="35"/>
      <c r="GE169" s="35"/>
      <c r="GF169" s="35"/>
      <c r="GG169" s="35"/>
      <c r="GH169" s="35"/>
      <c r="GI169" s="35"/>
      <c r="GJ169" s="35"/>
      <c r="GK169" s="35"/>
      <c r="GL169" s="35"/>
      <c r="GM169" s="35"/>
      <c r="GN169" s="35"/>
      <c r="GO169" s="35"/>
      <c r="GP169" s="35"/>
      <c r="GQ169" s="35"/>
      <c r="GR169" s="35"/>
      <c r="GS169" s="35"/>
      <c r="GT169" s="35"/>
      <c r="GU169" s="35"/>
      <c r="GV169" s="35"/>
      <c r="GW169" s="35"/>
      <c r="GX169" s="35"/>
      <c r="GY169" s="35"/>
      <c r="GZ169" s="35"/>
      <c r="HA169" s="35"/>
      <c r="HB169" s="35"/>
      <c r="HC169" s="35"/>
      <c r="HD169" s="35"/>
      <c r="HE169" s="35"/>
    </row>
    <row r="170" spans="1:213" s="41" customFormat="1">
      <c r="A170" s="35"/>
      <c r="B170" s="44"/>
      <c r="C170" s="38"/>
      <c r="D170" s="38"/>
      <c r="E170" s="39"/>
      <c r="F170" s="39"/>
      <c r="G170" s="39"/>
      <c r="H170" s="39"/>
      <c r="I170" s="39"/>
      <c r="J170" s="40"/>
      <c r="K170" s="40"/>
      <c r="L170" s="40"/>
      <c r="M170" s="40"/>
      <c r="N170" s="40"/>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c r="FI170" s="35"/>
      <c r="FJ170" s="35"/>
      <c r="FK170" s="35"/>
      <c r="FL170" s="35"/>
      <c r="FM170" s="35"/>
      <c r="FN170" s="35"/>
      <c r="FO170" s="35"/>
      <c r="FP170" s="35"/>
      <c r="FQ170" s="35"/>
      <c r="FR170" s="35"/>
      <c r="FS170" s="35"/>
      <c r="FT170" s="35"/>
      <c r="FU170" s="35"/>
      <c r="FV170" s="35"/>
      <c r="FW170" s="35"/>
      <c r="FX170" s="35"/>
      <c r="FY170" s="35"/>
      <c r="FZ170" s="35"/>
      <c r="GA170" s="35"/>
      <c r="GB170" s="35"/>
      <c r="GC170" s="35"/>
      <c r="GD170" s="35"/>
      <c r="GE170" s="35"/>
      <c r="GF170" s="35"/>
      <c r="GG170" s="35"/>
      <c r="GH170" s="35"/>
      <c r="GI170" s="35"/>
      <c r="GJ170" s="35"/>
      <c r="GK170" s="35"/>
      <c r="GL170" s="35"/>
      <c r="GM170" s="35"/>
      <c r="GN170" s="35"/>
      <c r="GO170" s="35"/>
      <c r="GP170" s="35"/>
      <c r="GQ170" s="35"/>
      <c r="GR170" s="35"/>
      <c r="GS170" s="35"/>
      <c r="GT170" s="35"/>
      <c r="GU170" s="35"/>
      <c r="GV170" s="35"/>
      <c r="GW170" s="35"/>
      <c r="GX170" s="35"/>
      <c r="GY170" s="35"/>
      <c r="GZ170" s="35"/>
      <c r="HA170" s="35"/>
      <c r="HB170" s="35"/>
      <c r="HC170" s="35"/>
      <c r="HD170" s="35"/>
      <c r="HE170" s="35"/>
    </row>
    <row r="171" spans="1:213" s="41" customFormat="1">
      <c r="A171" s="35"/>
      <c r="B171" s="44"/>
      <c r="C171" s="38"/>
      <c r="D171" s="38"/>
      <c r="E171" s="39"/>
      <c r="F171" s="39"/>
      <c r="G171" s="39"/>
      <c r="H171" s="39"/>
      <c r="I171" s="39"/>
      <c r="J171" s="40"/>
      <c r="K171" s="40"/>
      <c r="L171" s="40"/>
      <c r="M171" s="40"/>
      <c r="N171" s="40"/>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5"/>
      <c r="GO171" s="35"/>
      <c r="GP171" s="35"/>
      <c r="GQ171" s="35"/>
      <c r="GR171" s="35"/>
      <c r="GS171" s="35"/>
      <c r="GT171" s="35"/>
      <c r="GU171" s="35"/>
      <c r="GV171" s="35"/>
      <c r="GW171" s="35"/>
      <c r="GX171" s="35"/>
      <c r="GY171" s="35"/>
      <c r="GZ171" s="35"/>
      <c r="HA171" s="35"/>
      <c r="HB171" s="35"/>
      <c r="HC171" s="35"/>
      <c r="HD171" s="35"/>
      <c r="HE171" s="35"/>
    </row>
    <row r="172" spans="1:213" s="41" customFormat="1">
      <c r="A172" s="35"/>
      <c r="B172" s="44"/>
      <c r="C172" s="38"/>
      <c r="D172" s="38"/>
      <c r="E172" s="39"/>
      <c r="F172" s="39"/>
      <c r="G172" s="39"/>
      <c r="H172" s="39"/>
      <c r="I172" s="39"/>
      <c r="J172" s="40"/>
      <c r="K172" s="40"/>
      <c r="L172" s="40"/>
      <c r="M172" s="40"/>
      <c r="N172" s="40"/>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5"/>
      <c r="GO172" s="35"/>
      <c r="GP172" s="35"/>
      <c r="GQ172" s="35"/>
      <c r="GR172" s="35"/>
      <c r="GS172" s="35"/>
      <c r="GT172" s="35"/>
      <c r="GU172" s="35"/>
      <c r="GV172" s="35"/>
      <c r="GW172" s="35"/>
      <c r="GX172" s="35"/>
      <c r="GY172" s="35"/>
      <c r="GZ172" s="35"/>
      <c r="HA172" s="35"/>
      <c r="HB172" s="35"/>
      <c r="HC172" s="35"/>
      <c r="HD172" s="35"/>
      <c r="HE172" s="35"/>
    </row>
    <row r="173" spans="1:213" s="41" customFormat="1">
      <c r="A173" s="35"/>
      <c r="B173" s="44"/>
      <c r="C173" s="38"/>
      <c r="D173" s="38"/>
      <c r="E173" s="39"/>
      <c r="F173" s="39"/>
      <c r="G173" s="39"/>
      <c r="H173" s="39"/>
      <c r="I173" s="39"/>
      <c r="J173" s="40"/>
      <c r="K173" s="40"/>
      <c r="L173" s="40"/>
      <c r="M173" s="40"/>
      <c r="N173" s="40"/>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5"/>
      <c r="GO173" s="35"/>
      <c r="GP173" s="35"/>
      <c r="GQ173" s="35"/>
      <c r="GR173" s="35"/>
      <c r="GS173" s="35"/>
      <c r="GT173" s="35"/>
      <c r="GU173" s="35"/>
      <c r="GV173" s="35"/>
      <c r="GW173" s="35"/>
      <c r="GX173" s="35"/>
      <c r="GY173" s="35"/>
      <c r="GZ173" s="35"/>
      <c r="HA173" s="35"/>
      <c r="HB173" s="35"/>
      <c r="HC173" s="35"/>
      <c r="HD173" s="35"/>
      <c r="HE173" s="35"/>
    </row>
    <row r="174" spans="1:213" s="41" customFormat="1">
      <c r="A174" s="35"/>
      <c r="B174" s="44"/>
      <c r="C174" s="38"/>
      <c r="D174" s="38"/>
      <c r="E174" s="39"/>
      <c r="F174" s="39"/>
      <c r="G174" s="39"/>
      <c r="H174" s="39"/>
      <c r="I174" s="39"/>
      <c r="J174" s="40"/>
      <c r="K174" s="40"/>
      <c r="L174" s="40"/>
      <c r="M174" s="40"/>
      <c r="N174" s="40"/>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5"/>
      <c r="GO174" s="35"/>
      <c r="GP174" s="35"/>
      <c r="GQ174" s="35"/>
      <c r="GR174" s="35"/>
      <c r="GS174" s="35"/>
      <c r="GT174" s="35"/>
      <c r="GU174" s="35"/>
      <c r="GV174" s="35"/>
      <c r="GW174" s="35"/>
      <c r="GX174" s="35"/>
      <c r="GY174" s="35"/>
      <c r="GZ174" s="35"/>
      <c r="HA174" s="35"/>
      <c r="HB174" s="35"/>
      <c r="HC174" s="35"/>
      <c r="HD174" s="35"/>
      <c r="HE174" s="35"/>
    </row>
    <row r="175" spans="1:213" s="41" customFormat="1">
      <c r="A175" s="35"/>
      <c r="B175" s="44"/>
      <c r="C175" s="38"/>
      <c r="D175" s="38"/>
      <c r="E175" s="39"/>
      <c r="F175" s="39"/>
      <c r="G175" s="39"/>
      <c r="H175" s="39"/>
      <c r="I175" s="39"/>
      <c r="J175" s="40"/>
      <c r="K175" s="40"/>
      <c r="L175" s="40"/>
      <c r="M175" s="40"/>
      <c r="N175" s="40"/>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5"/>
      <c r="GO175" s="35"/>
      <c r="GP175" s="35"/>
      <c r="GQ175" s="35"/>
      <c r="GR175" s="35"/>
      <c r="GS175" s="35"/>
      <c r="GT175" s="35"/>
      <c r="GU175" s="35"/>
      <c r="GV175" s="35"/>
      <c r="GW175" s="35"/>
      <c r="GX175" s="35"/>
      <c r="GY175" s="35"/>
      <c r="GZ175" s="35"/>
      <c r="HA175" s="35"/>
      <c r="HB175" s="35"/>
      <c r="HC175" s="35"/>
      <c r="HD175" s="35"/>
      <c r="HE175" s="35"/>
    </row>
    <row r="176" spans="1:213" s="41" customFormat="1">
      <c r="A176" s="35"/>
      <c r="B176" s="44"/>
      <c r="C176" s="38"/>
      <c r="D176" s="38"/>
      <c r="E176" s="39"/>
      <c r="F176" s="39"/>
      <c r="G176" s="39"/>
      <c r="H176" s="39"/>
      <c r="I176" s="39"/>
      <c r="J176" s="40"/>
      <c r="K176" s="40"/>
      <c r="L176" s="40"/>
      <c r="M176" s="40"/>
      <c r="N176" s="40"/>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5"/>
      <c r="GO176" s="35"/>
      <c r="GP176" s="35"/>
      <c r="GQ176" s="35"/>
      <c r="GR176" s="35"/>
      <c r="GS176" s="35"/>
      <c r="GT176" s="35"/>
      <c r="GU176" s="35"/>
      <c r="GV176" s="35"/>
      <c r="GW176" s="35"/>
      <c r="GX176" s="35"/>
      <c r="GY176" s="35"/>
      <c r="GZ176" s="35"/>
      <c r="HA176" s="35"/>
      <c r="HB176" s="35"/>
      <c r="HC176" s="35"/>
      <c r="HD176" s="35"/>
      <c r="HE176" s="35"/>
    </row>
    <row r="177" spans="1:213" s="41" customFormat="1">
      <c r="A177" s="35"/>
      <c r="B177" s="44"/>
      <c r="C177" s="38"/>
      <c r="D177" s="38"/>
      <c r="E177" s="39"/>
      <c r="F177" s="39"/>
      <c r="G177" s="39"/>
      <c r="H177" s="39"/>
      <c r="I177" s="39"/>
      <c r="J177" s="40"/>
      <c r="K177" s="40"/>
      <c r="L177" s="40"/>
      <c r="M177" s="40"/>
      <c r="N177" s="40"/>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5"/>
      <c r="GO177" s="35"/>
      <c r="GP177" s="35"/>
      <c r="GQ177" s="35"/>
      <c r="GR177" s="35"/>
      <c r="GS177" s="35"/>
      <c r="GT177" s="35"/>
      <c r="GU177" s="35"/>
      <c r="GV177" s="35"/>
      <c r="GW177" s="35"/>
      <c r="GX177" s="35"/>
      <c r="GY177" s="35"/>
      <c r="GZ177" s="35"/>
      <c r="HA177" s="35"/>
      <c r="HB177" s="35"/>
      <c r="HC177" s="35"/>
      <c r="HD177" s="35"/>
      <c r="HE177" s="35"/>
    </row>
    <row r="178" spans="1:213" s="41" customFormat="1">
      <c r="A178" s="35"/>
      <c r="B178" s="44"/>
      <c r="C178" s="38"/>
      <c r="D178" s="38"/>
      <c r="E178" s="39"/>
      <c r="F178" s="39"/>
      <c r="G178" s="39"/>
      <c r="H178" s="39"/>
      <c r="I178" s="39"/>
      <c r="J178" s="40"/>
      <c r="K178" s="40"/>
      <c r="L178" s="40"/>
      <c r="M178" s="40"/>
      <c r="N178" s="40"/>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5"/>
      <c r="GO178" s="35"/>
      <c r="GP178" s="35"/>
      <c r="GQ178" s="35"/>
      <c r="GR178" s="35"/>
      <c r="GS178" s="35"/>
      <c r="GT178" s="35"/>
      <c r="GU178" s="35"/>
      <c r="GV178" s="35"/>
      <c r="GW178" s="35"/>
      <c r="GX178" s="35"/>
      <c r="GY178" s="35"/>
      <c r="GZ178" s="35"/>
      <c r="HA178" s="35"/>
      <c r="HB178" s="35"/>
      <c r="HC178" s="35"/>
      <c r="HD178" s="35"/>
      <c r="HE178" s="35"/>
    </row>
    <row r="179" spans="1:213" s="41" customFormat="1">
      <c r="A179" s="35"/>
      <c r="B179" s="44"/>
      <c r="C179" s="38"/>
      <c r="D179" s="38"/>
      <c r="E179" s="39"/>
      <c r="F179" s="39"/>
      <c r="G179" s="39"/>
      <c r="H179" s="39"/>
      <c r="I179" s="39"/>
      <c r="J179" s="40"/>
      <c r="K179" s="40"/>
      <c r="L179" s="40"/>
      <c r="M179" s="40"/>
      <c r="N179" s="40"/>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c r="ET179" s="35"/>
      <c r="EU179" s="35"/>
      <c r="EV179" s="35"/>
      <c r="EW179" s="35"/>
      <c r="EX179" s="35"/>
      <c r="EY179" s="35"/>
      <c r="EZ179" s="35"/>
      <c r="FA179" s="35"/>
      <c r="FB179" s="35"/>
      <c r="FC179" s="35"/>
      <c r="FD179" s="35"/>
      <c r="FE179" s="35"/>
      <c r="FF179" s="35"/>
      <c r="FG179" s="35"/>
      <c r="FH179" s="35"/>
      <c r="FI179" s="35"/>
      <c r="FJ179" s="35"/>
      <c r="FK179" s="35"/>
      <c r="FL179" s="35"/>
      <c r="FM179" s="35"/>
      <c r="FN179" s="35"/>
      <c r="FO179" s="35"/>
      <c r="FP179" s="35"/>
      <c r="FQ179" s="35"/>
      <c r="FR179" s="35"/>
      <c r="FS179" s="35"/>
      <c r="FT179" s="35"/>
      <c r="FU179" s="35"/>
      <c r="FV179" s="35"/>
      <c r="FW179" s="35"/>
      <c r="FX179" s="35"/>
      <c r="FY179" s="35"/>
      <c r="FZ179" s="35"/>
      <c r="GA179" s="35"/>
      <c r="GB179" s="35"/>
      <c r="GC179" s="35"/>
      <c r="GD179" s="35"/>
      <c r="GE179" s="35"/>
      <c r="GF179" s="35"/>
      <c r="GG179" s="35"/>
      <c r="GH179" s="35"/>
      <c r="GI179" s="35"/>
      <c r="GJ179" s="35"/>
      <c r="GK179" s="35"/>
      <c r="GL179" s="35"/>
      <c r="GM179" s="35"/>
      <c r="GN179" s="35"/>
      <c r="GO179" s="35"/>
      <c r="GP179" s="35"/>
      <c r="GQ179" s="35"/>
      <c r="GR179" s="35"/>
      <c r="GS179" s="35"/>
      <c r="GT179" s="35"/>
      <c r="GU179" s="35"/>
      <c r="GV179" s="35"/>
      <c r="GW179" s="35"/>
      <c r="GX179" s="35"/>
      <c r="GY179" s="35"/>
      <c r="GZ179" s="35"/>
      <c r="HA179" s="35"/>
      <c r="HB179" s="35"/>
      <c r="HC179" s="35"/>
      <c r="HD179" s="35"/>
      <c r="HE179" s="35"/>
    </row>
    <row r="180" spans="1:213" s="41" customFormat="1">
      <c r="A180" s="35"/>
      <c r="B180" s="44"/>
      <c r="C180" s="38"/>
      <c r="D180" s="38"/>
      <c r="E180" s="39"/>
      <c r="F180" s="39"/>
      <c r="G180" s="39"/>
      <c r="H180" s="39"/>
      <c r="I180" s="39"/>
      <c r="J180" s="40"/>
      <c r="K180" s="40"/>
      <c r="L180" s="40"/>
      <c r="M180" s="40"/>
      <c r="N180" s="40"/>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c r="FI180" s="35"/>
      <c r="FJ180" s="35"/>
      <c r="FK180" s="35"/>
      <c r="FL180" s="35"/>
      <c r="FM180" s="35"/>
      <c r="FN180" s="35"/>
      <c r="FO180" s="35"/>
      <c r="FP180" s="35"/>
      <c r="FQ180" s="35"/>
      <c r="FR180" s="35"/>
      <c r="FS180" s="35"/>
      <c r="FT180" s="35"/>
      <c r="FU180" s="35"/>
      <c r="FV180" s="35"/>
      <c r="FW180" s="35"/>
      <c r="FX180" s="35"/>
      <c r="FY180" s="35"/>
      <c r="FZ180" s="35"/>
      <c r="GA180" s="35"/>
      <c r="GB180" s="35"/>
      <c r="GC180" s="35"/>
      <c r="GD180" s="35"/>
      <c r="GE180" s="35"/>
      <c r="GF180" s="35"/>
      <c r="GG180" s="35"/>
      <c r="GH180" s="35"/>
      <c r="GI180" s="35"/>
      <c r="GJ180" s="35"/>
      <c r="GK180" s="35"/>
      <c r="GL180" s="35"/>
      <c r="GM180" s="35"/>
      <c r="GN180" s="35"/>
      <c r="GO180" s="35"/>
      <c r="GP180" s="35"/>
      <c r="GQ180" s="35"/>
      <c r="GR180" s="35"/>
      <c r="GS180" s="35"/>
      <c r="GT180" s="35"/>
      <c r="GU180" s="35"/>
      <c r="GV180" s="35"/>
      <c r="GW180" s="35"/>
      <c r="GX180" s="35"/>
      <c r="GY180" s="35"/>
      <c r="GZ180" s="35"/>
      <c r="HA180" s="35"/>
      <c r="HB180" s="35"/>
      <c r="HC180" s="35"/>
      <c r="HD180" s="35"/>
      <c r="HE180" s="35"/>
    </row>
    <row r="181" spans="1:213" s="41" customFormat="1">
      <c r="A181" s="35"/>
      <c r="B181" s="44"/>
      <c r="C181" s="38"/>
      <c r="D181" s="38"/>
      <c r="E181" s="39"/>
      <c r="F181" s="39"/>
      <c r="G181" s="39"/>
      <c r="H181" s="39"/>
      <c r="I181" s="39"/>
      <c r="J181" s="40"/>
      <c r="K181" s="40"/>
      <c r="L181" s="40"/>
      <c r="M181" s="40"/>
      <c r="N181" s="40"/>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c r="FU181" s="35"/>
      <c r="FV181" s="35"/>
      <c r="FW181" s="35"/>
      <c r="FX181" s="35"/>
      <c r="FY181" s="35"/>
      <c r="FZ181" s="35"/>
      <c r="GA181" s="35"/>
      <c r="GB181" s="35"/>
      <c r="GC181" s="35"/>
      <c r="GD181" s="35"/>
      <c r="GE181" s="35"/>
      <c r="GF181" s="35"/>
      <c r="GG181" s="35"/>
      <c r="GH181" s="35"/>
      <c r="GI181" s="35"/>
      <c r="GJ181" s="35"/>
      <c r="GK181" s="35"/>
      <c r="GL181" s="35"/>
      <c r="GM181" s="35"/>
      <c r="GN181" s="35"/>
      <c r="GO181" s="35"/>
      <c r="GP181" s="35"/>
      <c r="GQ181" s="35"/>
      <c r="GR181" s="35"/>
      <c r="GS181" s="35"/>
      <c r="GT181" s="35"/>
      <c r="GU181" s="35"/>
      <c r="GV181" s="35"/>
      <c r="GW181" s="35"/>
      <c r="GX181" s="35"/>
      <c r="GY181" s="35"/>
      <c r="GZ181" s="35"/>
      <c r="HA181" s="35"/>
      <c r="HB181" s="35"/>
      <c r="HC181" s="35"/>
      <c r="HD181" s="35"/>
      <c r="HE181" s="35"/>
    </row>
    <row r="182" spans="1:213" s="41" customFormat="1">
      <c r="A182" s="35"/>
      <c r="B182" s="44"/>
      <c r="C182" s="38"/>
      <c r="D182" s="38"/>
      <c r="E182" s="39"/>
      <c r="F182" s="39"/>
      <c r="G182" s="39"/>
      <c r="H182" s="39"/>
      <c r="I182" s="39"/>
      <c r="J182" s="40"/>
      <c r="K182" s="40"/>
      <c r="L182" s="40"/>
      <c r="M182" s="40"/>
      <c r="N182" s="40"/>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c r="FU182" s="35"/>
      <c r="FV182" s="35"/>
      <c r="FW182" s="35"/>
      <c r="FX182" s="35"/>
      <c r="FY182" s="35"/>
      <c r="FZ182" s="35"/>
      <c r="GA182" s="35"/>
      <c r="GB182" s="35"/>
      <c r="GC182" s="35"/>
      <c r="GD182" s="35"/>
      <c r="GE182" s="35"/>
      <c r="GF182" s="35"/>
      <c r="GG182" s="35"/>
      <c r="GH182" s="35"/>
      <c r="GI182" s="35"/>
      <c r="GJ182" s="35"/>
      <c r="GK182" s="35"/>
      <c r="GL182" s="35"/>
      <c r="GM182" s="35"/>
      <c r="GN182" s="35"/>
      <c r="GO182" s="35"/>
      <c r="GP182" s="35"/>
      <c r="GQ182" s="35"/>
      <c r="GR182" s="35"/>
      <c r="GS182" s="35"/>
      <c r="GT182" s="35"/>
      <c r="GU182" s="35"/>
      <c r="GV182" s="35"/>
      <c r="GW182" s="35"/>
      <c r="GX182" s="35"/>
      <c r="GY182" s="35"/>
      <c r="GZ182" s="35"/>
      <c r="HA182" s="35"/>
      <c r="HB182" s="35"/>
      <c r="HC182" s="35"/>
      <c r="HD182" s="35"/>
      <c r="HE182" s="35"/>
    </row>
    <row r="183" spans="1:213" s="41" customFormat="1">
      <c r="A183" s="35"/>
      <c r="B183" s="44"/>
      <c r="C183" s="38"/>
      <c r="D183" s="38"/>
      <c r="E183" s="39"/>
      <c r="F183" s="39"/>
      <c r="G183" s="39"/>
      <c r="H183" s="39"/>
      <c r="I183" s="39"/>
      <c r="J183" s="40"/>
      <c r="K183" s="40"/>
      <c r="L183" s="40"/>
      <c r="M183" s="40"/>
      <c r="N183" s="40"/>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c r="ET183" s="35"/>
      <c r="EU183" s="35"/>
      <c r="EV183" s="35"/>
      <c r="EW183" s="35"/>
      <c r="EX183" s="35"/>
      <c r="EY183" s="35"/>
      <c r="EZ183" s="35"/>
      <c r="FA183" s="35"/>
      <c r="FB183" s="35"/>
      <c r="FC183" s="35"/>
      <c r="FD183" s="35"/>
      <c r="FE183" s="35"/>
      <c r="FF183" s="35"/>
      <c r="FG183" s="35"/>
      <c r="FH183" s="35"/>
      <c r="FI183" s="35"/>
      <c r="FJ183" s="35"/>
      <c r="FK183" s="35"/>
      <c r="FL183" s="35"/>
      <c r="FM183" s="35"/>
      <c r="FN183" s="35"/>
      <c r="FO183" s="35"/>
      <c r="FP183" s="35"/>
      <c r="FQ183" s="35"/>
      <c r="FR183" s="35"/>
      <c r="FS183" s="35"/>
      <c r="FT183" s="35"/>
      <c r="FU183" s="35"/>
      <c r="FV183" s="35"/>
      <c r="FW183" s="35"/>
      <c r="FX183" s="35"/>
      <c r="FY183" s="35"/>
      <c r="FZ183" s="35"/>
      <c r="GA183" s="35"/>
      <c r="GB183" s="35"/>
      <c r="GC183" s="35"/>
      <c r="GD183" s="35"/>
      <c r="GE183" s="35"/>
      <c r="GF183" s="35"/>
      <c r="GG183" s="35"/>
      <c r="GH183" s="35"/>
      <c r="GI183" s="35"/>
      <c r="GJ183" s="35"/>
      <c r="GK183" s="35"/>
      <c r="GL183" s="35"/>
      <c r="GM183" s="35"/>
      <c r="GN183" s="35"/>
      <c r="GO183" s="35"/>
      <c r="GP183" s="35"/>
      <c r="GQ183" s="35"/>
      <c r="GR183" s="35"/>
      <c r="GS183" s="35"/>
      <c r="GT183" s="35"/>
      <c r="GU183" s="35"/>
      <c r="GV183" s="35"/>
      <c r="GW183" s="35"/>
      <c r="GX183" s="35"/>
      <c r="GY183" s="35"/>
      <c r="GZ183" s="35"/>
      <c r="HA183" s="35"/>
      <c r="HB183" s="35"/>
      <c r="HC183" s="35"/>
      <c r="HD183" s="35"/>
      <c r="HE183" s="35"/>
    </row>
    <row r="184" spans="1:213" s="41" customFormat="1">
      <c r="A184" s="35"/>
      <c r="B184" s="44"/>
      <c r="C184" s="38"/>
      <c r="D184" s="38"/>
      <c r="E184" s="39"/>
      <c r="F184" s="39"/>
      <c r="G184" s="39"/>
      <c r="H184" s="39"/>
      <c r="I184" s="39"/>
      <c r="J184" s="40"/>
      <c r="K184" s="40"/>
      <c r="L184" s="40"/>
      <c r="M184" s="40"/>
      <c r="N184" s="40"/>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c r="ET184" s="35"/>
      <c r="EU184" s="35"/>
      <c r="EV184" s="35"/>
      <c r="EW184" s="35"/>
      <c r="EX184" s="35"/>
      <c r="EY184" s="35"/>
      <c r="EZ184" s="35"/>
      <c r="FA184" s="35"/>
      <c r="FB184" s="35"/>
      <c r="FC184" s="35"/>
      <c r="FD184" s="35"/>
      <c r="FE184" s="35"/>
      <c r="FF184" s="35"/>
      <c r="FG184" s="35"/>
      <c r="FH184" s="35"/>
      <c r="FI184" s="35"/>
      <c r="FJ184" s="35"/>
      <c r="FK184" s="35"/>
      <c r="FL184" s="35"/>
      <c r="FM184" s="35"/>
      <c r="FN184" s="35"/>
      <c r="FO184" s="35"/>
      <c r="FP184" s="35"/>
      <c r="FQ184" s="35"/>
      <c r="FR184" s="35"/>
      <c r="FS184" s="35"/>
      <c r="FT184" s="35"/>
      <c r="FU184" s="35"/>
      <c r="FV184" s="35"/>
      <c r="FW184" s="35"/>
      <c r="FX184" s="35"/>
      <c r="FY184" s="35"/>
      <c r="FZ184" s="35"/>
      <c r="GA184" s="35"/>
      <c r="GB184" s="35"/>
      <c r="GC184" s="35"/>
      <c r="GD184" s="35"/>
      <c r="GE184" s="35"/>
      <c r="GF184" s="35"/>
      <c r="GG184" s="35"/>
      <c r="GH184" s="35"/>
      <c r="GI184" s="35"/>
      <c r="GJ184" s="35"/>
      <c r="GK184" s="35"/>
      <c r="GL184" s="35"/>
      <c r="GM184" s="35"/>
      <c r="GN184" s="35"/>
      <c r="GO184" s="35"/>
      <c r="GP184" s="35"/>
      <c r="GQ184" s="35"/>
      <c r="GR184" s="35"/>
      <c r="GS184" s="35"/>
      <c r="GT184" s="35"/>
      <c r="GU184" s="35"/>
      <c r="GV184" s="35"/>
      <c r="GW184" s="35"/>
      <c r="GX184" s="35"/>
      <c r="GY184" s="35"/>
      <c r="GZ184" s="35"/>
      <c r="HA184" s="35"/>
      <c r="HB184" s="35"/>
      <c r="HC184" s="35"/>
      <c r="HD184" s="35"/>
      <c r="HE184" s="35"/>
    </row>
    <row r="185" spans="1:213" s="41" customFormat="1">
      <c r="A185" s="35"/>
      <c r="B185" s="44"/>
      <c r="C185" s="38"/>
      <c r="D185" s="38"/>
      <c r="E185" s="39"/>
      <c r="F185" s="39"/>
      <c r="G185" s="39"/>
      <c r="H185" s="39"/>
      <c r="I185" s="39"/>
      <c r="J185" s="40"/>
      <c r="K185" s="40"/>
      <c r="L185" s="40"/>
      <c r="M185" s="40"/>
      <c r="N185" s="40"/>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c r="FI185" s="35"/>
      <c r="FJ185" s="35"/>
      <c r="FK185" s="35"/>
      <c r="FL185" s="35"/>
      <c r="FM185" s="35"/>
      <c r="FN185" s="35"/>
      <c r="FO185" s="35"/>
      <c r="FP185" s="35"/>
      <c r="FQ185" s="35"/>
      <c r="FR185" s="35"/>
      <c r="FS185" s="35"/>
      <c r="FT185" s="35"/>
      <c r="FU185" s="35"/>
      <c r="FV185" s="35"/>
      <c r="FW185" s="35"/>
      <c r="FX185" s="35"/>
      <c r="FY185" s="35"/>
      <c r="FZ185" s="35"/>
      <c r="GA185" s="35"/>
      <c r="GB185" s="35"/>
      <c r="GC185" s="35"/>
      <c r="GD185" s="35"/>
      <c r="GE185" s="35"/>
      <c r="GF185" s="35"/>
      <c r="GG185" s="35"/>
      <c r="GH185" s="35"/>
      <c r="GI185" s="35"/>
      <c r="GJ185" s="35"/>
      <c r="GK185" s="35"/>
      <c r="GL185" s="35"/>
      <c r="GM185" s="35"/>
      <c r="GN185" s="35"/>
      <c r="GO185" s="35"/>
      <c r="GP185" s="35"/>
      <c r="GQ185" s="35"/>
      <c r="GR185" s="35"/>
      <c r="GS185" s="35"/>
      <c r="GT185" s="35"/>
      <c r="GU185" s="35"/>
      <c r="GV185" s="35"/>
      <c r="GW185" s="35"/>
      <c r="GX185" s="35"/>
      <c r="GY185" s="35"/>
      <c r="GZ185" s="35"/>
      <c r="HA185" s="35"/>
      <c r="HB185" s="35"/>
      <c r="HC185" s="35"/>
      <c r="HD185" s="35"/>
      <c r="HE185" s="35"/>
    </row>
    <row r="186" spans="1:213" s="41" customFormat="1">
      <c r="A186" s="35"/>
      <c r="B186" s="44"/>
      <c r="C186" s="38"/>
      <c r="D186" s="38"/>
      <c r="E186" s="39"/>
      <c r="F186" s="39"/>
      <c r="G186" s="39"/>
      <c r="H186" s="39"/>
      <c r="I186" s="39"/>
      <c r="J186" s="40"/>
      <c r="K186" s="40"/>
      <c r="L186" s="40"/>
      <c r="M186" s="40"/>
      <c r="N186" s="40"/>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c r="ET186" s="35"/>
      <c r="EU186" s="35"/>
      <c r="EV186" s="35"/>
      <c r="EW186" s="35"/>
      <c r="EX186" s="35"/>
      <c r="EY186" s="35"/>
      <c r="EZ186" s="35"/>
      <c r="FA186" s="35"/>
      <c r="FB186" s="35"/>
      <c r="FC186" s="35"/>
      <c r="FD186" s="35"/>
      <c r="FE186" s="35"/>
      <c r="FF186" s="35"/>
      <c r="FG186" s="35"/>
      <c r="FH186" s="35"/>
      <c r="FI186" s="35"/>
      <c r="FJ186" s="35"/>
      <c r="FK186" s="35"/>
      <c r="FL186" s="35"/>
      <c r="FM186" s="35"/>
      <c r="FN186" s="35"/>
      <c r="FO186" s="35"/>
      <c r="FP186" s="35"/>
      <c r="FQ186" s="35"/>
      <c r="FR186" s="35"/>
      <c r="FS186" s="35"/>
      <c r="FT186" s="35"/>
      <c r="FU186" s="35"/>
      <c r="FV186" s="35"/>
      <c r="FW186" s="35"/>
      <c r="FX186" s="35"/>
      <c r="FY186" s="35"/>
      <c r="FZ186" s="35"/>
      <c r="GA186" s="35"/>
      <c r="GB186" s="35"/>
      <c r="GC186" s="35"/>
      <c r="GD186" s="35"/>
      <c r="GE186" s="35"/>
      <c r="GF186" s="35"/>
      <c r="GG186" s="35"/>
      <c r="GH186" s="35"/>
      <c r="GI186" s="35"/>
      <c r="GJ186" s="35"/>
      <c r="GK186" s="35"/>
      <c r="GL186" s="35"/>
      <c r="GM186" s="35"/>
      <c r="GN186" s="35"/>
      <c r="GO186" s="35"/>
      <c r="GP186" s="35"/>
      <c r="GQ186" s="35"/>
      <c r="GR186" s="35"/>
      <c r="GS186" s="35"/>
      <c r="GT186" s="35"/>
      <c r="GU186" s="35"/>
      <c r="GV186" s="35"/>
      <c r="GW186" s="35"/>
      <c r="GX186" s="35"/>
      <c r="GY186" s="35"/>
      <c r="GZ186" s="35"/>
      <c r="HA186" s="35"/>
      <c r="HB186" s="35"/>
      <c r="HC186" s="35"/>
      <c r="HD186" s="35"/>
      <c r="HE186" s="35"/>
    </row>
    <row r="187" spans="1:213" s="41" customFormat="1">
      <c r="A187" s="35"/>
      <c r="B187" s="44"/>
      <c r="C187" s="38"/>
      <c r="D187" s="38"/>
      <c r="E187" s="39"/>
      <c r="F187" s="39"/>
      <c r="G187" s="39"/>
      <c r="H187" s="39"/>
      <c r="I187" s="39"/>
      <c r="J187" s="40"/>
      <c r="K187" s="40"/>
      <c r="L187" s="40"/>
      <c r="M187" s="40"/>
      <c r="N187" s="40"/>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c r="FU187" s="35"/>
      <c r="FV187" s="35"/>
      <c r="FW187" s="35"/>
      <c r="FX187" s="35"/>
      <c r="FY187" s="35"/>
      <c r="FZ187" s="35"/>
      <c r="GA187" s="35"/>
      <c r="GB187" s="35"/>
      <c r="GC187" s="35"/>
      <c r="GD187" s="35"/>
      <c r="GE187" s="35"/>
      <c r="GF187" s="35"/>
      <c r="GG187" s="35"/>
      <c r="GH187" s="35"/>
      <c r="GI187" s="35"/>
      <c r="GJ187" s="35"/>
      <c r="GK187" s="35"/>
      <c r="GL187" s="35"/>
      <c r="GM187" s="35"/>
      <c r="GN187" s="35"/>
      <c r="GO187" s="35"/>
      <c r="GP187" s="35"/>
      <c r="GQ187" s="35"/>
      <c r="GR187" s="35"/>
      <c r="GS187" s="35"/>
      <c r="GT187" s="35"/>
      <c r="GU187" s="35"/>
      <c r="GV187" s="35"/>
      <c r="GW187" s="35"/>
      <c r="GX187" s="35"/>
      <c r="GY187" s="35"/>
      <c r="GZ187" s="35"/>
      <c r="HA187" s="35"/>
      <c r="HB187" s="35"/>
      <c r="HC187" s="35"/>
      <c r="HD187" s="35"/>
      <c r="HE187" s="35"/>
    </row>
    <row r="188" spans="1:213" s="41" customFormat="1">
      <c r="A188" s="35"/>
      <c r="B188" s="44"/>
      <c r="C188" s="38"/>
      <c r="D188" s="38"/>
      <c r="E188" s="39"/>
      <c r="F188" s="39"/>
      <c r="G188" s="39"/>
      <c r="H188" s="39"/>
      <c r="I188" s="39"/>
      <c r="J188" s="40"/>
      <c r="K188" s="40"/>
      <c r="L188" s="40"/>
      <c r="M188" s="40"/>
      <c r="N188" s="40"/>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c r="FI188" s="35"/>
      <c r="FJ188" s="35"/>
      <c r="FK188" s="35"/>
      <c r="FL188" s="35"/>
      <c r="FM188" s="35"/>
      <c r="FN188" s="35"/>
      <c r="FO188" s="35"/>
      <c r="FP188" s="35"/>
      <c r="FQ188" s="35"/>
      <c r="FR188" s="35"/>
      <c r="FS188" s="35"/>
      <c r="FT188" s="35"/>
      <c r="FU188" s="35"/>
      <c r="FV188" s="35"/>
      <c r="FW188" s="35"/>
      <c r="FX188" s="35"/>
      <c r="FY188" s="35"/>
      <c r="FZ188" s="35"/>
      <c r="GA188" s="35"/>
      <c r="GB188" s="35"/>
      <c r="GC188" s="35"/>
      <c r="GD188" s="35"/>
      <c r="GE188" s="35"/>
      <c r="GF188" s="35"/>
      <c r="GG188" s="35"/>
      <c r="GH188" s="35"/>
      <c r="GI188" s="35"/>
      <c r="GJ188" s="35"/>
      <c r="GK188" s="35"/>
      <c r="GL188" s="35"/>
      <c r="GM188" s="35"/>
      <c r="GN188" s="35"/>
      <c r="GO188" s="35"/>
      <c r="GP188" s="35"/>
      <c r="GQ188" s="35"/>
      <c r="GR188" s="35"/>
      <c r="GS188" s="35"/>
      <c r="GT188" s="35"/>
      <c r="GU188" s="35"/>
      <c r="GV188" s="35"/>
      <c r="GW188" s="35"/>
      <c r="GX188" s="35"/>
      <c r="GY188" s="35"/>
      <c r="GZ188" s="35"/>
      <c r="HA188" s="35"/>
      <c r="HB188" s="35"/>
      <c r="HC188" s="35"/>
      <c r="HD188" s="35"/>
      <c r="HE188" s="35"/>
    </row>
    <row r="189" spans="1:213" s="41" customFormat="1">
      <c r="A189" s="35"/>
      <c r="B189" s="44"/>
      <c r="C189" s="38"/>
      <c r="D189" s="38"/>
      <c r="E189" s="39"/>
      <c r="F189" s="39"/>
      <c r="G189" s="39"/>
      <c r="H189" s="39"/>
      <c r="I189" s="39"/>
      <c r="J189" s="40"/>
      <c r="K189" s="40"/>
      <c r="L189" s="40"/>
      <c r="M189" s="40"/>
      <c r="N189" s="40"/>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c r="FI189" s="35"/>
      <c r="FJ189" s="35"/>
      <c r="FK189" s="35"/>
      <c r="FL189" s="35"/>
      <c r="FM189" s="35"/>
      <c r="FN189" s="35"/>
      <c r="FO189" s="35"/>
      <c r="FP189" s="35"/>
      <c r="FQ189" s="35"/>
      <c r="FR189" s="35"/>
      <c r="FS189" s="35"/>
      <c r="FT189" s="35"/>
      <c r="FU189" s="35"/>
      <c r="FV189" s="35"/>
      <c r="FW189" s="35"/>
      <c r="FX189" s="35"/>
      <c r="FY189" s="35"/>
      <c r="FZ189" s="35"/>
      <c r="GA189" s="35"/>
      <c r="GB189" s="35"/>
      <c r="GC189" s="35"/>
      <c r="GD189" s="35"/>
      <c r="GE189" s="35"/>
      <c r="GF189" s="35"/>
      <c r="GG189" s="35"/>
      <c r="GH189" s="35"/>
      <c r="GI189" s="35"/>
      <c r="GJ189" s="35"/>
      <c r="GK189" s="35"/>
      <c r="GL189" s="35"/>
      <c r="GM189" s="35"/>
      <c r="GN189" s="35"/>
      <c r="GO189" s="35"/>
      <c r="GP189" s="35"/>
      <c r="GQ189" s="35"/>
      <c r="GR189" s="35"/>
      <c r="GS189" s="35"/>
      <c r="GT189" s="35"/>
      <c r="GU189" s="35"/>
      <c r="GV189" s="35"/>
      <c r="GW189" s="35"/>
      <c r="GX189" s="35"/>
      <c r="GY189" s="35"/>
      <c r="GZ189" s="35"/>
      <c r="HA189" s="35"/>
      <c r="HB189" s="35"/>
      <c r="HC189" s="35"/>
      <c r="HD189" s="35"/>
      <c r="HE189" s="35"/>
    </row>
    <row r="190" spans="1:213" s="41" customFormat="1">
      <c r="A190" s="35"/>
      <c r="B190" s="44"/>
      <c r="C190" s="38"/>
      <c r="D190" s="38"/>
      <c r="E190" s="39"/>
      <c r="F190" s="39"/>
      <c r="G190" s="39"/>
      <c r="H190" s="39"/>
      <c r="I190" s="39"/>
      <c r="J190" s="40"/>
      <c r="K190" s="40"/>
      <c r="L190" s="40"/>
      <c r="M190" s="40"/>
      <c r="N190" s="40"/>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c r="FI190" s="35"/>
      <c r="FJ190" s="35"/>
      <c r="FK190" s="35"/>
      <c r="FL190" s="35"/>
      <c r="FM190" s="35"/>
      <c r="FN190" s="35"/>
      <c r="FO190" s="35"/>
      <c r="FP190" s="35"/>
      <c r="FQ190" s="35"/>
      <c r="FR190" s="35"/>
      <c r="FS190" s="35"/>
      <c r="FT190" s="35"/>
      <c r="FU190" s="35"/>
      <c r="FV190" s="35"/>
      <c r="FW190" s="35"/>
      <c r="FX190" s="35"/>
      <c r="FY190" s="35"/>
      <c r="FZ190" s="35"/>
      <c r="GA190" s="35"/>
      <c r="GB190" s="35"/>
      <c r="GC190" s="35"/>
      <c r="GD190" s="35"/>
      <c r="GE190" s="35"/>
      <c r="GF190" s="35"/>
      <c r="GG190" s="35"/>
      <c r="GH190" s="35"/>
      <c r="GI190" s="35"/>
      <c r="GJ190" s="35"/>
      <c r="GK190" s="35"/>
      <c r="GL190" s="35"/>
      <c r="GM190" s="35"/>
      <c r="GN190" s="35"/>
      <c r="GO190" s="35"/>
      <c r="GP190" s="35"/>
      <c r="GQ190" s="35"/>
      <c r="GR190" s="35"/>
      <c r="GS190" s="35"/>
      <c r="GT190" s="35"/>
      <c r="GU190" s="35"/>
      <c r="GV190" s="35"/>
      <c r="GW190" s="35"/>
      <c r="GX190" s="35"/>
      <c r="GY190" s="35"/>
      <c r="GZ190" s="35"/>
      <c r="HA190" s="35"/>
      <c r="HB190" s="35"/>
      <c r="HC190" s="35"/>
      <c r="HD190" s="35"/>
      <c r="HE190" s="35"/>
    </row>
    <row r="191" spans="1:213" s="41" customFormat="1">
      <c r="A191" s="35"/>
      <c r="B191" s="44"/>
      <c r="C191" s="38"/>
      <c r="D191" s="38"/>
      <c r="E191" s="39"/>
      <c r="F191" s="39"/>
      <c r="G191" s="39"/>
      <c r="H191" s="39"/>
      <c r="I191" s="39"/>
      <c r="J191" s="40"/>
      <c r="K191" s="40"/>
      <c r="L191" s="40"/>
      <c r="M191" s="40"/>
      <c r="N191" s="40"/>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c r="ET191" s="35"/>
      <c r="EU191" s="35"/>
      <c r="EV191" s="35"/>
      <c r="EW191" s="35"/>
      <c r="EX191" s="35"/>
      <c r="EY191" s="35"/>
      <c r="EZ191" s="35"/>
      <c r="FA191" s="35"/>
      <c r="FB191" s="35"/>
      <c r="FC191" s="35"/>
      <c r="FD191" s="35"/>
      <c r="FE191" s="35"/>
      <c r="FF191" s="35"/>
      <c r="FG191" s="35"/>
      <c r="FH191" s="35"/>
      <c r="FI191" s="35"/>
      <c r="FJ191" s="35"/>
      <c r="FK191" s="35"/>
      <c r="FL191" s="35"/>
      <c r="FM191" s="35"/>
      <c r="FN191" s="35"/>
      <c r="FO191" s="35"/>
      <c r="FP191" s="35"/>
      <c r="FQ191" s="35"/>
      <c r="FR191" s="35"/>
      <c r="FS191" s="35"/>
      <c r="FT191" s="35"/>
      <c r="FU191" s="35"/>
      <c r="FV191" s="35"/>
      <c r="FW191" s="35"/>
      <c r="FX191" s="35"/>
      <c r="FY191" s="35"/>
      <c r="FZ191" s="35"/>
      <c r="GA191" s="35"/>
      <c r="GB191" s="35"/>
      <c r="GC191" s="35"/>
      <c r="GD191" s="35"/>
      <c r="GE191" s="35"/>
      <c r="GF191" s="35"/>
      <c r="GG191" s="35"/>
      <c r="GH191" s="35"/>
      <c r="GI191" s="35"/>
      <c r="GJ191" s="35"/>
      <c r="GK191" s="35"/>
      <c r="GL191" s="35"/>
      <c r="GM191" s="35"/>
      <c r="GN191" s="35"/>
      <c r="GO191" s="35"/>
      <c r="GP191" s="35"/>
      <c r="GQ191" s="35"/>
      <c r="GR191" s="35"/>
      <c r="GS191" s="35"/>
      <c r="GT191" s="35"/>
      <c r="GU191" s="35"/>
      <c r="GV191" s="35"/>
      <c r="GW191" s="35"/>
      <c r="GX191" s="35"/>
      <c r="GY191" s="35"/>
      <c r="GZ191" s="35"/>
      <c r="HA191" s="35"/>
      <c r="HB191" s="35"/>
      <c r="HC191" s="35"/>
      <c r="HD191" s="35"/>
      <c r="HE191" s="35"/>
    </row>
    <row r="192" spans="1:213" s="41" customFormat="1">
      <c r="A192" s="35"/>
      <c r="B192" s="44"/>
      <c r="C192" s="38"/>
      <c r="D192" s="38"/>
      <c r="E192" s="39"/>
      <c r="F192" s="39"/>
      <c r="G192" s="39"/>
      <c r="H192" s="39"/>
      <c r="I192" s="39"/>
      <c r="J192" s="40"/>
      <c r="K192" s="40"/>
      <c r="L192" s="40"/>
      <c r="M192" s="40"/>
      <c r="N192" s="40"/>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c r="ET192" s="35"/>
      <c r="EU192" s="35"/>
      <c r="EV192" s="35"/>
      <c r="EW192" s="35"/>
      <c r="EX192" s="35"/>
      <c r="EY192" s="35"/>
      <c r="EZ192" s="35"/>
      <c r="FA192" s="35"/>
      <c r="FB192" s="35"/>
      <c r="FC192" s="35"/>
      <c r="FD192" s="35"/>
      <c r="FE192" s="35"/>
      <c r="FF192" s="35"/>
      <c r="FG192" s="35"/>
      <c r="FH192" s="35"/>
      <c r="FI192" s="35"/>
      <c r="FJ192" s="35"/>
      <c r="FK192" s="35"/>
      <c r="FL192" s="35"/>
      <c r="FM192" s="35"/>
      <c r="FN192" s="35"/>
      <c r="FO192" s="35"/>
      <c r="FP192" s="35"/>
      <c r="FQ192" s="35"/>
      <c r="FR192" s="35"/>
      <c r="FS192" s="35"/>
      <c r="FT192" s="35"/>
      <c r="FU192" s="35"/>
      <c r="FV192" s="35"/>
      <c r="FW192" s="35"/>
      <c r="FX192" s="35"/>
      <c r="FY192" s="35"/>
      <c r="FZ192" s="35"/>
      <c r="GA192" s="35"/>
      <c r="GB192" s="35"/>
      <c r="GC192" s="35"/>
      <c r="GD192" s="35"/>
      <c r="GE192" s="35"/>
      <c r="GF192" s="35"/>
      <c r="GG192" s="35"/>
      <c r="GH192" s="35"/>
      <c r="GI192" s="35"/>
      <c r="GJ192" s="35"/>
      <c r="GK192" s="35"/>
      <c r="GL192" s="35"/>
      <c r="GM192" s="35"/>
      <c r="GN192" s="35"/>
      <c r="GO192" s="35"/>
      <c r="GP192" s="35"/>
      <c r="GQ192" s="35"/>
      <c r="GR192" s="35"/>
      <c r="GS192" s="35"/>
      <c r="GT192" s="35"/>
      <c r="GU192" s="35"/>
      <c r="GV192" s="35"/>
      <c r="GW192" s="35"/>
      <c r="GX192" s="35"/>
      <c r="GY192" s="35"/>
      <c r="GZ192" s="35"/>
      <c r="HA192" s="35"/>
      <c r="HB192" s="35"/>
      <c r="HC192" s="35"/>
      <c r="HD192" s="35"/>
      <c r="HE192" s="35"/>
    </row>
    <row r="193" spans="1:213" s="41" customFormat="1">
      <c r="A193" s="35"/>
      <c r="B193" s="44"/>
      <c r="C193" s="38"/>
      <c r="D193" s="38"/>
      <c r="E193" s="39"/>
      <c r="F193" s="39"/>
      <c r="G193" s="39"/>
      <c r="H193" s="39"/>
      <c r="I193" s="39"/>
      <c r="J193" s="40"/>
      <c r="K193" s="40"/>
      <c r="L193" s="40"/>
      <c r="M193" s="40"/>
      <c r="N193" s="40"/>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c r="ET193" s="35"/>
      <c r="EU193" s="35"/>
      <c r="EV193" s="35"/>
      <c r="EW193" s="35"/>
      <c r="EX193" s="35"/>
      <c r="EY193" s="35"/>
      <c r="EZ193" s="35"/>
      <c r="FA193" s="35"/>
      <c r="FB193" s="35"/>
      <c r="FC193" s="35"/>
      <c r="FD193" s="35"/>
      <c r="FE193" s="35"/>
      <c r="FF193" s="35"/>
      <c r="FG193" s="35"/>
      <c r="FH193" s="35"/>
      <c r="FI193" s="35"/>
      <c r="FJ193" s="35"/>
      <c r="FK193" s="35"/>
      <c r="FL193" s="35"/>
      <c r="FM193" s="35"/>
      <c r="FN193" s="35"/>
      <c r="FO193" s="35"/>
      <c r="FP193" s="35"/>
      <c r="FQ193" s="35"/>
      <c r="FR193" s="35"/>
      <c r="FS193" s="35"/>
      <c r="FT193" s="35"/>
      <c r="FU193" s="35"/>
      <c r="FV193" s="35"/>
      <c r="FW193" s="35"/>
      <c r="FX193" s="35"/>
      <c r="FY193" s="35"/>
      <c r="FZ193" s="35"/>
      <c r="GA193" s="35"/>
      <c r="GB193" s="35"/>
      <c r="GC193" s="35"/>
      <c r="GD193" s="35"/>
      <c r="GE193" s="35"/>
      <c r="GF193" s="35"/>
      <c r="GG193" s="35"/>
      <c r="GH193" s="35"/>
      <c r="GI193" s="35"/>
      <c r="GJ193" s="35"/>
      <c r="GK193" s="35"/>
      <c r="GL193" s="35"/>
      <c r="GM193" s="35"/>
      <c r="GN193" s="35"/>
      <c r="GO193" s="35"/>
      <c r="GP193" s="35"/>
      <c r="GQ193" s="35"/>
      <c r="GR193" s="35"/>
      <c r="GS193" s="35"/>
      <c r="GT193" s="35"/>
      <c r="GU193" s="35"/>
      <c r="GV193" s="35"/>
      <c r="GW193" s="35"/>
      <c r="GX193" s="35"/>
      <c r="GY193" s="35"/>
      <c r="GZ193" s="35"/>
      <c r="HA193" s="35"/>
      <c r="HB193" s="35"/>
      <c r="HC193" s="35"/>
      <c r="HD193" s="35"/>
      <c r="HE193" s="35"/>
    </row>
    <row r="194" spans="1:213" s="41" customFormat="1">
      <c r="A194" s="35"/>
      <c r="B194" s="44"/>
      <c r="C194" s="38"/>
      <c r="D194" s="38"/>
      <c r="E194" s="39"/>
      <c r="F194" s="39"/>
      <c r="G194" s="39"/>
      <c r="H194" s="39"/>
      <c r="I194" s="39"/>
      <c r="J194" s="40"/>
      <c r="K194" s="40"/>
      <c r="L194" s="40"/>
      <c r="M194" s="40"/>
      <c r="N194" s="40"/>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c r="ET194" s="35"/>
      <c r="EU194" s="35"/>
      <c r="EV194" s="35"/>
      <c r="EW194" s="35"/>
      <c r="EX194" s="35"/>
      <c r="EY194" s="35"/>
      <c r="EZ194" s="35"/>
      <c r="FA194" s="35"/>
      <c r="FB194" s="35"/>
      <c r="FC194" s="35"/>
      <c r="FD194" s="35"/>
      <c r="FE194" s="35"/>
      <c r="FF194" s="35"/>
      <c r="FG194" s="35"/>
      <c r="FH194" s="35"/>
      <c r="FI194" s="35"/>
      <c r="FJ194" s="35"/>
      <c r="FK194" s="35"/>
      <c r="FL194" s="35"/>
      <c r="FM194" s="35"/>
      <c r="FN194" s="35"/>
      <c r="FO194" s="35"/>
      <c r="FP194" s="35"/>
      <c r="FQ194" s="35"/>
      <c r="FR194" s="35"/>
      <c r="FS194" s="35"/>
      <c r="FT194" s="35"/>
      <c r="FU194" s="35"/>
      <c r="FV194" s="35"/>
      <c r="FW194" s="35"/>
      <c r="FX194" s="35"/>
      <c r="FY194" s="35"/>
      <c r="FZ194" s="35"/>
      <c r="GA194" s="35"/>
      <c r="GB194" s="35"/>
      <c r="GC194" s="35"/>
      <c r="GD194" s="35"/>
      <c r="GE194" s="35"/>
      <c r="GF194" s="35"/>
      <c r="GG194" s="35"/>
      <c r="GH194" s="35"/>
      <c r="GI194" s="35"/>
      <c r="GJ194" s="35"/>
      <c r="GK194" s="35"/>
      <c r="GL194" s="35"/>
      <c r="GM194" s="35"/>
      <c r="GN194" s="35"/>
      <c r="GO194" s="35"/>
      <c r="GP194" s="35"/>
      <c r="GQ194" s="35"/>
      <c r="GR194" s="35"/>
      <c r="GS194" s="35"/>
      <c r="GT194" s="35"/>
      <c r="GU194" s="35"/>
      <c r="GV194" s="35"/>
      <c r="GW194" s="35"/>
      <c r="GX194" s="35"/>
      <c r="GY194" s="35"/>
      <c r="GZ194" s="35"/>
      <c r="HA194" s="35"/>
      <c r="HB194" s="35"/>
      <c r="HC194" s="35"/>
      <c r="HD194" s="35"/>
      <c r="HE194" s="35"/>
    </row>
    <row r="195" spans="1:213" s="41" customFormat="1">
      <c r="A195" s="35"/>
      <c r="B195" s="44"/>
      <c r="C195" s="38"/>
      <c r="D195" s="38"/>
      <c r="E195" s="39"/>
      <c r="F195" s="39"/>
      <c r="G195" s="39"/>
      <c r="H195" s="39"/>
      <c r="I195" s="39"/>
      <c r="J195" s="40"/>
      <c r="K195" s="40"/>
      <c r="L195" s="40"/>
      <c r="M195" s="40"/>
      <c r="N195" s="40"/>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c r="FI195" s="35"/>
      <c r="FJ195" s="35"/>
      <c r="FK195" s="35"/>
      <c r="FL195" s="35"/>
      <c r="FM195" s="35"/>
      <c r="FN195" s="35"/>
      <c r="FO195" s="35"/>
      <c r="FP195" s="35"/>
      <c r="FQ195" s="35"/>
      <c r="FR195" s="35"/>
      <c r="FS195" s="35"/>
      <c r="FT195" s="35"/>
      <c r="FU195" s="35"/>
      <c r="FV195" s="35"/>
      <c r="FW195" s="35"/>
      <c r="FX195" s="35"/>
      <c r="FY195" s="35"/>
      <c r="FZ195" s="35"/>
      <c r="GA195" s="35"/>
      <c r="GB195" s="35"/>
      <c r="GC195" s="35"/>
      <c r="GD195" s="35"/>
      <c r="GE195" s="35"/>
      <c r="GF195" s="35"/>
      <c r="GG195" s="35"/>
      <c r="GH195" s="35"/>
      <c r="GI195" s="35"/>
      <c r="GJ195" s="35"/>
      <c r="GK195" s="35"/>
      <c r="GL195" s="35"/>
      <c r="GM195" s="35"/>
      <c r="GN195" s="35"/>
      <c r="GO195" s="35"/>
      <c r="GP195" s="35"/>
      <c r="GQ195" s="35"/>
      <c r="GR195" s="35"/>
      <c r="GS195" s="35"/>
      <c r="GT195" s="35"/>
      <c r="GU195" s="35"/>
      <c r="GV195" s="35"/>
      <c r="GW195" s="35"/>
      <c r="GX195" s="35"/>
      <c r="GY195" s="35"/>
      <c r="GZ195" s="35"/>
      <c r="HA195" s="35"/>
      <c r="HB195" s="35"/>
      <c r="HC195" s="35"/>
      <c r="HD195" s="35"/>
      <c r="HE195" s="35"/>
    </row>
    <row r="196" spans="1:213" s="41" customFormat="1">
      <c r="A196" s="35"/>
      <c r="B196" s="44"/>
      <c r="C196" s="38"/>
      <c r="D196" s="38"/>
      <c r="E196" s="39"/>
      <c r="F196" s="39"/>
      <c r="G196" s="39"/>
      <c r="H196" s="39"/>
      <c r="I196" s="39"/>
      <c r="J196" s="40"/>
      <c r="K196" s="40"/>
      <c r="L196" s="40"/>
      <c r="M196" s="40"/>
      <c r="N196" s="40"/>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row>
    <row r="197" spans="1:213" s="41" customFormat="1">
      <c r="A197" s="35"/>
      <c r="B197" s="44"/>
      <c r="C197" s="38"/>
      <c r="D197" s="38"/>
      <c r="E197" s="39"/>
      <c r="F197" s="39"/>
      <c r="G197" s="39"/>
      <c r="H197" s="39"/>
      <c r="I197" s="39"/>
      <c r="J197" s="40"/>
      <c r="K197" s="40"/>
      <c r="L197" s="40"/>
      <c r="M197" s="40"/>
      <c r="N197" s="40"/>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c r="FU197" s="35"/>
      <c r="FV197" s="35"/>
      <c r="FW197" s="35"/>
      <c r="FX197" s="35"/>
      <c r="FY197" s="35"/>
      <c r="FZ197" s="35"/>
      <c r="GA197" s="35"/>
      <c r="GB197" s="35"/>
      <c r="GC197" s="35"/>
      <c r="GD197" s="35"/>
      <c r="GE197" s="35"/>
      <c r="GF197" s="35"/>
      <c r="GG197" s="35"/>
      <c r="GH197" s="35"/>
      <c r="GI197" s="35"/>
      <c r="GJ197" s="35"/>
      <c r="GK197" s="35"/>
      <c r="GL197" s="35"/>
      <c r="GM197" s="35"/>
      <c r="GN197" s="35"/>
      <c r="GO197" s="35"/>
      <c r="GP197" s="35"/>
      <c r="GQ197" s="35"/>
      <c r="GR197" s="35"/>
      <c r="GS197" s="35"/>
      <c r="GT197" s="35"/>
      <c r="GU197" s="35"/>
      <c r="GV197" s="35"/>
      <c r="GW197" s="35"/>
      <c r="GX197" s="35"/>
      <c r="GY197" s="35"/>
      <c r="GZ197" s="35"/>
      <c r="HA197" s="35"/>
      <c r="HB197" s="35"/>
      <c r="HC197" s="35"/>
      <c r="HD197" s="35"/>
      <c r="HE197" s="35"/>
    </row>
    <row r="198" spans="1:213" s="41" customFormat="1">
      <c r="A198" s="35"/>
      <c r="B198" s="44"/>
      <c r="C198" s="38"/>
      <c r="D198" s="38"/>
      <c r="E198" s="39"/>
      <c r="F198" s="39"/>
      <c r="G198" s="39"/>
      <c r="H198" s="39"/>
      <c r="I198" s="39"/>
      <c r="J198" s="40"/>
      <c r="K198" s="40"/>
      <c r="L198" s="40"/>
      <c r="M198" s="40"/>
      <c r="N198" s="40"/>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c r="ET198" s="35"/>
      <c r="EU198" s="35"/>
      <c r="EV198" s="35"/>
      <c r="EW198" s="35"/>
      <c r="EX198" s="35"/>
      <c r="EY198" s="35"/>
      <c r="EZ198" s="35"/>
      <c r="FA198" s="35"/>
      <c r="FB198" s="35"/>
      <c r="FC198" s="35"/>
      <c r="FD198" s="35"/>
      <c r="FE198" s="35"/>
      <c r="FF198" s="35"/>
      <c r="FG198" s="35"/>
      <c r="FH198" s="35"/>
      <c r="FI198" s="35"/>
      <c r="FJ198" s="35"/>
      <c r="FK198" s="35"/>
      <c r="FL198" s="35"/>
      <c r="FM198" s="35"/>
      <c r="FN198" s="35"/>
      <c r="FO198" s="35"/>
      <c r="FP198" s="35"/>
      <c r="FQ198" s="35"/>
      <c r="FR198" s="35"/>
      <c r="FS198" s="35"/>
      <c r="FT198" s="35"/>
      <c r="FU198" s="35"/>
      <c r="FV198" s="35"/>
      <c r="FW198" s="35"/>
      <c r="FX198" s="35"/>
      <c r="FY198" s="35"/>
      <c r="FZ198" s="35"/>
      <c r="GA198" s="35"/>
      <c r="GB198" s="35"/>
      <c r="GC198" s="35"/>
      <c r="GD198" s="35"/>
      <c r="GE198" s="35"/>
      <c r="GF198" s="35"/>
      <c r="GG198" s="35"/>
      <c r="GH198" s="35"/>
      <c r="GI198" s="35"/>
      <c r="GJ198" s="35"/>
      <c r="GK198" s="35"/>
      <c r="GL198" s="35"/>
      <c r="GM198" s="35"/>
      <c r="GN198" s="35"/>
      <c r="GO198" s="35"/>
      <c r="GP198" s="35"/>
      <c r="GQ198" s="35"/>
      <c r="GR198" s="35"/>
      <c r="GS198" s="35"/>
      <c r="GT198" s="35"/>
      <c r="GU198" s="35"/>
      <c r="GV198" s="35"/>
      <c r="GW198" s="35"/>
      <c r="GX198" s="35"/>
      <c r="GY198" s="35"/>
      <c r="GZ198" s="35"/>
      <c r="HA198" s="35"/>
      <c r="HB198" s="35"/>
      <c r="HC198" s="35"/>
      <c r="HD198" s="35"/>
      <c r="HE198" s="35"/>
    </row>
    <row r="199" spans="1:213" s="41" customFormat="1">
      <c r="A199" s="35"/>
      <c r="B199" s="44"/>
      <c r="C199" s="38"/>
      <c r="D199" s="38"/>
      <c r="E199" s="39"/>
      <c r="F199" s="39"/>
      <c r="G199" s="39"/>
      <c r="H199" s="39"/>
      <c r="I199" s="39"/>
      <c r="J199" s="40"/>
      <c r="K199" s="40"/>
      <c r="L199" s="40"/>
      <c r="M199" s="40"/>
      <c r="N199" s="40"/>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c r="FI199" s="35"/>
      <c r="FJ199" s="35"/>
      <c r="FK199" s="35"/>
      <c r="FL199" s="35"/>
      <c r="FM199" s="35"/>
      <c r="FN199" s="35"/>
      <c r="FO199" s="35"/>
      <c r="FP199" s="35"/>
      <c r="FQ199" s="35"/>
      <c r="FR199" s="35"/>
      <c r="FS199" s="35"/>
      <c r="FT199" s="35"/>
      <c r="FU199" s="35"/>
      <c r="FV199" s="35"/>
      <c r="FW199" s="35"/>
      <c r="FX199" s="35"/>
      <c r="FY199" s="35"/>
      <c r="FZ199" s="35"/>
      <c r="GA199" s="35"/>
      <c r="GB199" s="35"/>
      <c r="GC199" s="35"/>
      <c r="GD199" s="35"/>
      <c r="GE199" s="35"/>
      <c r="GF199" s="35"/>
      <c r="GG199" s="35"/>
      <c r="GH199" s="35"/>
      <c r="GI199" s="35"/>
      <c r="GJ199" s="35"/>
      <c r="GK199" s="35"/>
      <c r="GL199" s="35"/>
      <c r="GM199" s="35"/>
      <c r="GN199" s="35"/>
      <c r="GO199" s="35"/>
      <c r="GP199" s="35"/>
      <c r="GQ199" s="35"/>
      <c r="GR199" s="35"/>
      <c r="GS199" s="35"/>
      <c r="GT199" s="35"/>
      <c r="GU199" s="35"/>
      <c r="GV199" s="35"/>
      <c r="GW199" s="35"/>
      <c r="GX199" s="35"/>
      <c r="GY199" s="35"/>
      <c r="GZ199" s="35"/>
      <c r="HA199" s="35"/>
      <c r="HB199" s="35"/>
      <c r="HC199" s="35"/>
      <c r="HD199" s="35"/>
      <c r="HE199" s="35"/>
    </row>
    <row r="200" spans="1:213" s="41" customFormat="1">
      <c r="A200" s="35"/>
      <c r="B200" s="44"/>
      <c r="C200" s="38"/>
      <c r="D200" s="38"/>
      <c r="E200" s="39"/>
      <c r="F200" s="39"/>
      <c r="G200" s="39"/>
      <c r="H200" s="39"/>
      <c r="I200" s="39"/>
      <c r="J200" s="40"/>
      <c r="K200" s="40"/>
      <c r="L200" s="40"/>
      <c r="M200" s="40"/>
      <c r="N200" s="40"/>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c r="FI200" s="35"/>
      <c r="FJ200" s="35"/>
      <c r="FK200" s="35"/>
      <c r="FL200" s="35"/>
      <c r="FM200" s="35"/>
      <c r="FN200" s="35"/>
      <c r="FO200" s="35"/>
      <c r="FP200" s="35"/>
      <c r="FQ200" s="35"/>
      <c r="FR200" s="35"/>
      <c r="FS200" s="35"/>
      <c r="FT200" s="35"/>
      <c r="FU200" s="35"/>
      <c r="FV200" s="35"/>
      <c r="FW200" s="35"/>
      <c r="FX200" s="35"/>
      <c r="FY200" s="35"/>
      <c r="FZ200" s="35"/>
      <c r="GA200" s="35"/>
      <c r="GB200" s="35"/>
      <c r="GC200" s="35"/>
      <c r="GD200" s="35"/>
      <c r="GE200" s="35"/>
      <c r="GF200" s="35"/>
      <c r="GG200" s="35"/>
      <c r="GH200" s="35"/>
      <c r="GI200" s="35"/>
      <c r="GJ200" s="35"/>
      <c r="GK200" s="35"/>
      <c r="GL200" s="35"/>
      <c r="GM200" s="35"/>
      <c r="GN200" s="35"/>
      <c r="GO200" s="35"/>
      <c r="GP200" s="35"/>
      <c r="GQ200" s="35"/>
      <c r="GR200" s="35"/>
      <c r="GS200" s="35"/>
      <c r="GT200" s="35"/>
      <c r="GU200" s="35"/>
      <c r="GV200" s="35"/>
      <c r="GW200" s="35"/>
      <c r="GX200" s="35"/>
      <c r="GY200" s="35"/>
      <c r="GZ200" s="35"/>
      <c r="HA200" s="35"/>
      <c r="HB200" s="35"/>
      <c r="HC200" s="35"/>
      <c r="HD200" s="35"/>
      <c r="HE200" s="35"/>
    </row>
    <row r="201" spans="1:213" s="41" customFormat="1">
      <c r="A201" s="35"/>
      <c r="B201" s="44"/>
      <c r="C201" s="38"/>
      <c r="D201" s="38"/>
      <c r="E201" s="39"/>
      <c r="F201" s="39"/>
      <c r="G201" s="39"/>
      <c r="H201" s="39"/>
      <c r="I201" s="39"/>
      <c r="J201" s="40"/>
      <c r="K201" s="40"/>
      <c r="L201" s="40"/>
      <c r="M201" s="40"/>
      <c r="N201" s="40"/>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c r="GV201" s="35"/>
      <c r="GW201" s="35"/>
      <c r="GX201" s="35"/>
      <c r="GY201" s="35"/>
      <c r="GZ201" s="35"/>
      <c r="HA201" s="35"/>
      <c r="HB201" s="35"/>
      <c r="HC201" s="35"/>
      <c r="HD201" s="35"/>
      <c r="HE201" s="35"/>
    </row>
    <row r="202" spans="1:213" s="41" customFormat="1">
      <c r="A202" s="35"/>
      <c r="B202" s="44"/>
      <c r="C202" s="38"/>
      <c r="D202" s="38"/>
      <c r="E202" s="39"/>
      <c r="F202" s="39"/>
      <c r="G202" s="39"/>
      <c r="H202" s="39"/>
      <c r="I202" s="39"/>
      <c r="J202" s="40"/>
      <c r="K202" s="40"/>
      <c r="L202" s="40"/>
      <c r="M202" s="40"/>
      <c r="N202" s="40"/>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5"/>
      <c r="FV202" s="35"/>
      <c r="FW202" s="35"/>
      <c r="FX202" s="35"/>
      <c r="FY202" s="35"/>
      <c r="FZ202" s="35"/>
      <c r="GA202" s="35"/>
      <c r="GB202" s="35"/>
      <c r="GC202" s="35"/>
      <c r="GD202" s="35"/>
      <c r="GE202" s="35"/>
      <c r="GF202" s="35"/>
      <c r="GG202" s="35"/>
      <c r="GH202" s="35"/>
      <c r="GI202" s="35"/>
      <c r="GJ202" s="35"/>
      <c r="GK202" s="35"/>
      <c r="GL202" s="35"/>
      <c r="GM202" s="35"/>
      <c r="GN202" s="35"/>
      <c r="GO202" s="35"/>
      <c r="GP202" s="35"/>
      <c r="GQ202" s="35"/>
      <c r="GR202" s="35"/>
      <c r="GS202" s="35"/>
      <c r="GT202" s="35"/>
      <c r="GU202" s="35"/>
      <c r="GV202" s="35"/>
      <c r="GW202" s="35"/>
      <c r="GX202" s="35"/>
      <c r="GY202" s="35"/>
      <c r="GZ202" s="35"/>
      <c r="HA202" s="35"/>
      <c r="HB202" s="35"/>
      <c r="HC202" s="35"/>
      <c r="HD202" s="35"/>
      <c r="HE202" s="35"/>
    </row>
    <row r="203" spans="1:213" s="41" customFormat="1">
      <c r="A203" s="35"/>
      <c r="B203" s="44"/>
      <c r="C203" s="38"/>
      <c r="D203" s="38"/>
      <c r="E203" s="39"/>
      <c r="F203" s="39"/>
      <c r="G203" s="39"/>
      <c r="H203" s="39"/>
      <c r="I203" s="39"/>
      <c r="J203" s="40"/>
      <c r="K203" s="40"/>
      <c r="L203" s="40"/>
      <c r="M203" s="40"/>
      <c r="N203" s="40"/>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c r="FI203" s="35"/>
      <c r="FJ203" s="35"/>
      <c r="FK203" s="35"/>
      <c r="FL203" s="35"/>
      <c r="FM203" s="35"/>
      <c r="FN203" s="35"/>
      <c r="FO203" s="35"/>
      <c r="FP203" s="35"/>
      <c r="FQ203" s="35"/>
      <c r="FR203" s="35"/>
      <c r="FS203" s="35"/>
      <c r="FT203" s="35"/>
      <c r="FU203" s="35"/>
      <c r="FV203" s="35"/>
      <c r="FW203" s="35"/>
      <c r="FX203" s="35"/>
      <c r="FY203" s="35"/>
      <c r="FZ203" s="35"/>
      <c r="GA203" s="35"/>
      <c r="GB203" s="35"/>
      <c r="GC203" s="35"/>
      <c r="GD203" s="35"/>
      <c r="GE203" s="35"/>
      <c r="GF203" s="35"/>
      <c r="GG203" s="35"/>
      <c r="GH203" s="35"/>
      <c r="GI203" s="35"/>
      <c r="GJ203" s="35"/>
      <c r="GK203" s="35"/>
      <c r="GL203" s="35"/>
      <c r="GM203" s="35"/>
      <c r="GN203" s="35"/>
      <c r="GO203" s="35"/>
      <c r="GP203" s="35"/>
      <c r="GQ203" s="35"/>
      <c r="GR203" s="35"/>
      <c r="GS203" s="35"/>
      <c r="GT203" s="35"/>
      <c r="GU203" s="35"/>
      <c r="GV203" s="35"/>
      <c r="GW203" s="35"/>
      <c r="GX203" s="35"/>
      <c r="GY203" s="35"/>
      <c r="GZ203" s="35"/>
      <c r="HA203" s="35"/>
      <c r="HB203" s="35"/>
      <c r="HC203" s="35"/>
      <c r="HD203" s="35"/>
      <c r="HE203" s="35"/>
    </row>
    <row r="204" spans="1:213" s="41" customFormat="1">
      <c r="A204" s="35"/>
      <c r="B204" s="44"/>
      <c r="C204" s="38"/>
      <c r="D204" s="38"/>
      <c r="E204" s="39"/>
      <c r="F204" s="39"/>
      <c r="G204" s="39"/>
      <c r="H204" s="39"/>
      <c r="I204" s="39"/>
      <c r="J204" s="40"/>
      <c r="K204" s="40"/>
      <c r="L204" s="40"/>
      <c r="M204" s="40"/>
      <c r="N204" s="40"/>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c r="ET204" s="35"/>
      <c r="EU204" s="35"/>
      <c r="EV204" s="35"/>
      <c r="EW204" s="35"/>
      <c r="EX204" s="35"/>
      <c r="EY204" s="35"/>
      <c r="EZ204" s="35"/>
      <c r="FA204" s="35"/>
      <c r="FB204" s="35"/>
      <c r="FC204" s="35"/>
      <c r="FD204" s="35"/>
      <c r="FE204" s="35"/>
      <c r="FF204" s="35"/>
      <c r="FG204" s="35"/>
      <c r="FH204" s="35"/>
      <c r="FI204" s="35"/>
      <c r="FJ204" s="35"/>
      <c r="FK204" s="35"/>
      <c r="FL204" s="35"/>
      <c r="FM204" s="35"/>
      <c r="FN204" s="35"/>
      <c r="FO204" s="35"/>
      <c r="FP204" s="35"/>
      <c r="FQ204" s="35"/>
      <c r="FR204" s="35"/>
      <c r="FS204" s="35"/>
      <c r="FT204" s="35"/>
      <c r="FU204" s="35"/>
      <c r="FV204" s="35"/>
      <c r="FW204" s="35"/>
      <c r="FX204" s="35"/>
      <c r="FY204" s="35"/>
      <c r="FZ204" s="35"/>
      <c r="GA204" s="35"/>
      <c r="GB204" s="35"/>
      <c r="GC204" s="35"/>
      <c r="GD204" s="35"/>
      <c r="GE204" s="35"/>
      <c r="GF204" s="35"/>
      <c r="GG204" s="35"/>
      <c r="GH204" s="35"/>
      <c r="GI204" s="35"/>
      <c r="GJ204" s="35"/>
      <c r="GK204" s="35"/>
      <c r="GL204" s="35"/>
      <c r="GM204" s="35"/>
      <c r="GN204" s="35"/>
      <c r="GO204" s="35"/>
      <c r="GP204" s="35"/>
      <c r="GQ204" s="35"/>
      <c r="GR204" s="35"/>
      <c r="GS204" s="35"/>
      <c r="GT204" s="35"/>
      <c r="GU204" s="35"/>
      <c r="GV204" s="35"/>
      <c r="GW204" s="35"/>
      <c r="GX204" s="35"/>
      <c r="GY204" s="35"/>
      <c r="GZ204" s="35"/>
      <c r="HA204" s="35"/>
      <c r="HB204" s="35"/>
      <c r="HC204" s="35"/>
      <c r="HD204" s="35"/>
      <c r="HE204" s="35"/>
    </row>
    <row r="205" spans="1:213" s="41" customFormat="1">
      <c r="A205" s="35"/>
      <c r="B205" s="44"/>
      <c r="C205" s="38"/>
      <c r="D205" s="38"/>
      <c r="E205" s="39"/>
      <c r="F205" s="39"/>
      <c r="G205" s="39"/>
      <c r="H205" s="39"/>
      <c r="I205" s="39"/>
      <c r="J205" s="40"/>
      <c r="K205" s="40"/>
      <c r="L205" s="40"/>
      <c r="M205" s="40"/>
      <c r="N205" s="40"/>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c r="ET205" s="35"/>
      <c r="EU205" s="35"/>
      <c r="EV205" s="35"/>
      <c r="EW205" s="35"/>
      <c r="EX205" s="35"/>
      <c r="EY205" s="35"/>
      <c r="EZ205" s="35"/>
      <c r="FA205" s="35"/>
      <c r="FB205" s="35"/>
      <c r="FC205" s="35"/>
      <c r="FD205" s="35"/>
      <c r="FE205" s="35"/>
      <c r="FF205" s="35"/>
      <c r="FG205" s="35"/>
      <c r="FH205" s="35"/>
      <c r="FI205" s="35"/>
      <c r="FJ205" s="35"/>
      <c r="FK205" s="35"/>
      <c r="FL205" s="35"/>
      <c r="FM205" s="35"/>
      <c r="FN205" s="35"/>
      <c r="FO205" s="35"/>
      <c r="FP205" s="35"/>
      <c r="FQ205" s="35"/>
      <c r="FR205" s="35"/>
      <c r="FS205" s="35"/>
      <c r="FT205" s="35"/>
      <c r="FU205" s="35"/>
      <c r="FV205" s="35"/>
      <c r="FW205" s="35"/>
      <c r="FX205" s="35"/>
      <c r="FY205" s="35"/>
      <c r="FZ205" s="35"/>
      <c r="GA205" s="35"/>
      <c r="GB205" s="35"/>
      <c r="GC205" s="35"/>
      <c r="GD205" s="35"/>
      <c r="GE205" s="35"/>
      <c r="GF205" s="35"/>
      <c r="GG205" s="35"/>
      <c r="GH205" s="35"/>
      <c r="GI205" s="35"/>
      <c r="GJ205" s="35"/>
      <c r="GK205" s="35"/>
      <c r="GL205" s="35"/>
      <c r="GM205" s="35"/>
      <c r="GN205" s="35"/>
      <c r="GO205" s="35"/>
      <c r="GP205" s="35"/>
      <c r="GQ205" s="35"/>
      <c r="GR205" s="35"/>
      <c r="GS205" s="35"/>
      <c r="GT205" s="35"/>
      <c r="GU205" s="35"/>
      <c r="GV205" s="35"/>
      <c r="GW205" s="35"/>
      <c r="GX205" s="35"/>
      <c r="GY205" s="35"/>
      <c r="GZ205" s="35"/>
      <c r="HA205" s="35"/>
      <c r="HB205" s="35"/>
      <c r="HC205" s="35"/>
      <c r="HD205" s="35"/>
      <c r="HE205" s="35"/>
    </row>
    <row r="206" spans="1:213" s="41" customFormat="1">
      <c r="A206" s="35"/>
      <c r="B206" s="44"/>
      <c r="C206" s="38"/>
      <c r="D206" s="38"/>
      <c r="E206" s="39"/>
      <c r="F206" s="39"/>
      <c r="G206" s="39"/>
      <c r="H206" s="39"/>
      <c r="I206" s="39"/>
      <c r="J206" s="40"/>
      <c r="K206" s="40"/>
      <c r="L206" s="40"/>
      <c r="M206" s="40"/>
      <c r="N206" s="40"/>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c r="FI206" s="35"/>
      <c r="FJ206" s="35"/>
      <c r="FK206" s="35"/>
      <c r="FL206" s="35"/>
      <c r="FM206" s="35"/>
      <c r="FN206" s="35"/>
      <c r="FO206" s="35"/>
      <c r="FP206" s="35"/>
      <c r="FQ206" s="35"/>
      <c r="FR206" s="35"/>
      <c r="FS206" s="35"/>
      <c r="FT206" s="35"/>
      <c r="FU206" s="35"/>
      <c r="FV206" s="35"/>
      <c r="FW206" s="35"/>
      <c r="FX206" s="35"/>
      <c r="FY206" s="35"/>
      <c r="FZ206" s="35"/>
      <c r="GA206" s="35"/>
      <c r="GB206" s="35"/>
      <c r="GC206" s="35"/>
      <c r="GD206" s="35"/>
      <c r="GE206" s="35"/>
      <c r="GF206" s="35"/>
      <c r="GG206" s="35"/>
      <c r="GH206" s="35"/>
      <c r="GI206" s="35"/>
      <c r="GJ206" s="35"/>
      <c r="GK206" s="35"/>
      <c r="GL206" s="35"/>
      <c r="GM206" s="35"/>
      <c r="GN206" s="35"/>
      <c r="GO206" s="35"/>
      <c r="GP206" s="35"/>
      <c r="GQ206" s="35"/>
      <c r="GR206" s="35"/>
      <c r="GS206" s="35"/>
      <c r="GT206" s="35"/>
      <c r="GU206" s="35"/>
      <c r="GV206" s="35"/>
      <c r="GW206" s="35"/>
      <c r="GX206" s="35"/>
      <c r="GY206" s="35"/>
      <c r="GZ206" s="35"/>
      <c r="HA206" s="35"/>
      <c r="HB206" s="35"/>
      <c r="HC206" s="35"/>
      <c r="HD206" s="35"/>
      <c r="HE206" s="35"/>
    </row>
    <row r="207" spans="1:213" s="41" customFormat="1">
      <c r="A207" s="35"/>
      <c r="B207" s="44"/>
      <c r="C207" s="38"/>
      <c r="D207" s="38"/>
      <c r="E207" s="39"/>
      <c r="F207" s="39"/>
      <c r="G207" s="39"/>
      <c r="H207" s="39"/>
      <c r="I207" s="39"/>
      <c r="J207" s="40"/>
      <c r="K207" s="40"/>
      <c r="L207" s="40"/>
      <c r="M207" s="40"/>
      <c r="N207" s="40"/>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c r="FI207" s="35"/>
      <c r="FJ207" s="35"/>
      <c r="FK207" s="35"/>
      <c r="FL207" s="35"/>
      <c r="FM207" s="35"/>
      <c r="FN207" s="35"/>
      <c r="FO207" s="35"/>
      <c r="FP207" s="35"/>
      <c r="FQ207" s="35"/>
      <c r="FR207" s="35"/>
      <c r="FS207" s="35"/>
      <c r="FT207" s="35"/>
      <c r="FU207" s="35"/>
      <c r="FV207" s="35"/>
      <c r="FW207" s="35"/>
      <c r="FX207" s="35"/>
      <c r="FY207" s="35"/>
      <c r="FZ207" s="35"/>
      <c r="GA207" s="35"/>
      <c r="GB207" s="35"/>
      <c r="GC207" s="35"/>
      <c r="GD207" s="35"/>
      <c r="GE207" s="35"/>
      <c r="GF207" s="35"/>
      <c r="GG207" s="35"/>
      <c r="GH207" s="35"/>
      <c r="GI207" s="35"/>
      <c r="GJ207" s="35"/>
      <c r="GK207" s="35"/>
      <c r="GL207" s="35"/>
      <c r="GM207" s="35"/>
      <c r="GN207" s="35"/>
      <c r="GO207" s="35"/>
      <c r="GP207" s="35"/>
      <c r="GQ207" s="35"/>
      <c r="GR207" s="35"/>
      <c r="GS207" s="35"/>
      <c r="GT207" s="35"/>
      <c r="GU207" s="35"/>
      <c r="GV207" s="35"/>
      <c r="GW207" s="35"/>
      <c r="GX207" s="35"/>
      <c r="GY207" s="35"/>
      <c r="GZ207" s="35"/>
      <c r="HA207" s="35"/>
      <c r="HB207" s="35"/>
      <c r="HC207" s="35"/>
      <c r="HD207" s="35"/>
      <c r="HE207" s="35"/>
    </row>
    <row r="208" spans="1:213" s="41" customFormat="1">
      <c r="A208" s="35"/>
      <c r="B208" s="44"/>
      <c r="C208" s="38"/>
      <c r="D208" s="38"/>
      <c r="E208" s="39"/>
      <c r="F208" s="39"/>
      <c r="G208" s="39"/>
      <c r="H208" s="39"/>
      <c r="I208" s="39"/>
      <c r="J208" s="40"/>
      <c r="K208" s="40"/>
      <c r="L208" s="40"/>
      <c r="M208" s="40"/>
      <c r="N208" s="40"/>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c r="ET208" s="35"/>
      <c r="EU208" s="35"/>
      <c r="EV208" s="35"/>
      <c r="EW208" s="35"/>
      <c r="EX208" s="35"/>
      <c r="EY208" s="35"/>
      <c r="EZ208" s="35"/>
      <c r="FA208" s="35"/>
      <c r="FB208" s="35"/>
      <c r="FC208" s="35"/>
      <c r="FD208" s="35"/>
      <c r="FE208" s="35"/>
      <c r="FF208" s="35"/>
      <c r="FG208" s="35"/>
      <c r="FH208" s="35"/>
      <c r="FI208" s="35"/>
      <c r="FJ208" s="35"/>
      <c r="FK208" s="35"/>
      <c r="FL208" s="35"/>
      <c r="FM208" s="35"/>
      <c r="FN208" s="35"/>
      <c r="FO208" s="35"/>
      <c r="FP208" s="35"/>
      <c r="FQ208" s="35"/>
      <c r="FR208" s="35"/>
      <c r="FS208" s="35"/>
      <c r="FT208" s="35"/>
      <c r="FU208" s="35"/>
      <c r="FV208" s="35"/>
      <c r="FW208" s="35"/>
      <c r="FX208" s="35"/>
      <c r="FY208" s="35"/>
      <c r="FZ208" s="35"/>
      <c r="GA208" s="35"/>
      <c r="GB208" s="35"/>
      <c r="GC208" s="35"/>
      <c r="GD208" s="35"/>
      <c r="GE208" s="35"/>
      <c r="GF208" s="35"/>
      <c r="GG208" s="35"/>
      <c r="GH208" s="35"/>
      <c r="GI208" s="35"/>
      <c r="GJ208" s="35"/>
      <c r="GK208" s="35"/>
      <c r="GL208" s="35"/>
      <c r="GM208" s="35"/>
      <c r="GN208" s="35"/>
      <c r="GO208" s="35"/>
      <c r="GP208" s="35"/>
      <c r="GQ208" s="35"/>
      <c r="GR208" s="35"/>
      <c r="GS208" s="35"/>
      <c r="GT208" s="35"/>
      <c r="GU208" s="35"/>
      <c r="GV208" s="35"/>
      <c r="GW208" s="35"/>
      <c r="GX208" s="35"/>
      <c r="GY208" s="35"/>
      <c r="GZ208" s="35"/>
      <c r="HA208" s="35"/>
      <c r="HB208" s="35"/>
      <c r="HC208" s="35"/>
      <c r="HD208" s="35"/>
      <c r="HE208" s="35"/>
    </row>
    <row r="209" spans="1:213" s="41" customFormat="1">
      <c r="A209" s="35"/>
      <c r="B209" s="44"/>
      <c r="C209" s="38"/>
      <c r="D209" s="38"/>
      <c r="E209" s="39"/>
      <c r="F209" s="39"/>
      <c r="G209" s="39"/>
      <c r="H209" s="39"/>
      <c r="I209" s="39"/>
      <c r="J209" s="40"/>
      <c r="K209" s="40"/>
      <c r="L209" s="40"/>
      <c r="M209" s="40"/>
      <c r="N209" s="40"/>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5"/>
      <c r="GF209" s="35"/>
      <c r="GG209" s="35"/>
      <c r="GH209" s="35"/>
      <c r="GI209" s="35"/>
      <c r="GJ209" s="35"/>
      <c r="GK209" s="35"/>
      <c r="GL209" s="35"/>
      <c r="GM209" s="35"/>
      <c r="GN209" s="35"/>
      <c r="GO209" s="35"/>
      <c r="GP209" s="35"/>
      <c r="GQ209" s="35"/>
      <c r="GR209" s="35"/>
      <c r="GS209" s="35"/>
      <c r="GT209" s="35"/>
      <c r="GU209" s="35"/>
      <c r="GV209" s="35"/>
      <c r="GW209" s="35"/>
      <c r="GX209" s="35"/>
      <c r="GY209" s="35"/>
      <c r="GZ209" s="35"/>
      <c r="HA209" s="35"/>
      <c r="HB209" s="35"/>
      <c r="HC209" s="35"/>
      <c r="HD209" s="35"/>
      <c r="HE209" s="35"/>
    </row>
    <row r="210" spans="1:213" s="41" customFormat="1">
      <c r="A210" s="35"/>
      <c r="B210" s="44"/>
      <c r="C210" s="38"/>
      <c r="D210" s="38"/>
      <c r="E210" s="39"/>
      <c r="F210" s="39"/>
      <c r="G210" s="39"/>
      <c r="H210" s="39"/>
      <c r="I210" s="39"/>
      <c r="J210" s="40"/>
      <c r="K210" s="40"/>
      <c r="L210" s="40"/>
      <c r="M210" s="40"/>
      <c r="N210" s="40"/>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c r="ET210" s="35"/>
      <c r="EU210" s="35"/>
      <c r="EV210" s="35"/>
      <c r="EW210" s="35"/>
      <c r="EX210" s="35"/>
      <c r="EY210" s="35"/>
      <c r="EZ210" s="35"/>
      <c r="FA210" s="35"/>
      <c r="FB210" s="35"/>
      <c r="FC210" s="35"/>
      <c r="FD210" s="35"/>
      <c r="FE210" s="35"/>
      <c r="FF210" s="35"/>
      <c r="FG210" s="35"/>
      <c r="FH210" s="35"/>
      <c r="FI210" s="35"/>
      <c r="FJ210" s="35"/>
      <c r="FK210" s="35"/>
      <c r="FL210" s="35"/>
      <c r="FM210" s="35"/>
      <c r="FN210" s="35"/>
      <c r="FO210" s="35"/>
      <c r="FP210" s="35"/>
      <c r="FQ210" s="35"/>
      <c r="FR210" s="35"/>
      <c r="FS210" s="35"/>
      <c r="FT210" s="35"/>
      <c r="FU210" s="35"/>
      <c r="FV210" s="35"/>
      <c r="FW210" s="35"/>
      <c r="FX210" s="35"/>
      <c r="FY210" s="35"/>
      <c r="FZ210" s="35"/>
      <c r="GA210" s="35"/>
      <c r="GB210" s="35"/>
      <c r="GC210" s="35"/>
      <c r="GD210" s="35"/>
      <c r="GE210" s="35"/>
      <c r="GF210" s="35"/>
      <c r="GG210" s="35"/>
      <c r="GH210" s="35"/>
      <c r="GI210" s="35"/>
      <c r="GJ210" s="35"/>
      <c r="GK210" s="35"/>
      <c r="GL210" s="35"/>
      <c r="GM210" s="35"/>
      <c r="GN210" s="35"/>
      <c r="GO210" s="35"/>
      <c r="GP210" s="35"/>
      <c r="GQ210" s="35"/>
      <c r="GR210" s="35"/>
      <c r="GS210" s="35"/>
      <c r="GT210" s="35"/>
      <c r="GU210" s="35"/>
      <c r="GV210" s="35"/>
      <c r="GW210" s="35"/>
      <c r="GX210" s="35"/>
      <c r="GY210" s="35"/>
      <c r="GZ210" s="35"/>
      <c r="HA210" s="35"/>
      <c r="HB210" s="35"/>
      <c r="HC210" s="35"/>
      <c r="HD210" s="35"/>
      <c r="HE210" s="35"/>
    </row>
    <row r="211" spans="1:213" s="41" customFormat="1">
      <c r="A211" s="35"/>
      <c r="B211" s="44"/>
      <c r="C211" s="38"/>
      <c r="D211" s="38"/>
      <c r="E211" s="39"/>
      <c r="F211" s="39"/>
      <c r="G211" s="39"/>
      <c r="H211" s="39"/>
      <c r="I211" s="39"/>
      <c r="J211" s="40"/>
      <c r="K211" s="40"/>
      <c r="L211" s="40"/>
      <c r="M211" s="40"/>
      <c r="N211" s="40"/>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5"/>
      <c r="FV211" s="35"/>
      <c r="FW211" s="35"/>
      <c r="FX211" s="35"/>
      <c r="FY211" s="35"/>
      <c r="FZ211" s="35"/>
      <c r="GA211" s="35"/>
      <c r="GB211" s="35"/>
      <c r="GC211" s="35"/>
      <c r="GD211" s="35"/>
      <c r="GE211" s="35"/>
      <c r="GF211" s="35"/>
      <c r="GG211" s="35"/>
      <c r="GH211" s="35"/>
      <c r="GI211" s="35"/>
      <c r="GJ211" s="35"/>
      <c r="GK211" s="35"/>
      <c r="GL211" s="35"/>
      <c r="GM211" s="35"/>
      <c r="GN211" s="35"/>
      <c r="GO211" s="35"/>
      <c r="GP211" s="35"/>
      <c r="GQ211" s="35"/>
      <c r="GR211" s="35"/>
      <c r="GS211" s="35"/>
      <c r="GT211" s="35"/>
      <c r="GU211" s="35"/>
      <c r="GV211" s="35"/>
      <c r="GW211" s="35"/>
      <c r="GX211" s="35"/>
      <c r="GY211" s="35"/>
      <c r="GZ211" s="35"/>
      <c r="HA211" s="35"/>
      <c r="HB211" s="35"/>
      <c r="HC211" s="35"/>
      <c r="HD211" s="35"/>
      <c r="HE211" s="35"/>
    </row>
    <row r="212" spans="1:213" s="41" customFormat="1">
      <c r="A212" s="35"/>
      <c r="B212" s="44"/>
      <c r="C212" s="38"/>
      <c r="D212" s="38"/>
      <c r="E212" s="39"/>
      <c r="F212" s="39"/>
      <c r="G212" s="39"/>
      <c r="H212" s="39"/>
      <c r="I212" s="39"/>
      <c r="J212" s="40"/>
      <c r="K212" s="40"/>
      <c r="L212" s="40"/>
      <c r="M212" s="40"/>
      <c r="N212" s="40"/>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c r="GV212" s="35"/>
      <c r="GW212" s="35"/>
      <c r="GX212" s="35"/>
      <c r="GY212" s="35"/>
      <c r="GZ212" s="35"/>
      <c r="HA212" s="35"/>
      <c r="HB212" s="35"/>
      <c r="HC212" s="35"/>
      <c r="HD212" s="35"/>
      <c r="HE212" s="35"/>
    </row>
    <row r="213" spans="1:213" s="41" customFormat="1">
      <c r="A213" s="35"/>
      <c r="B213" s="44"/>
      <c r="C213" s="38"/>
      <c r="D213" s="38"/>
      <c r="E213" s="39"/>
      <c r="F213" s="39"/>
      <c r="G213" s="39"/>
      <c r="H213" s="39"/>
      <c r="I213" s="39"/>
      <c r="J213" s="40"/>
      <c r="K213" s="40"/>
      <c r="L213" s="40"/>
      <c r="M213" s="40"/>
      <c r="N213" s="40"/>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5"/>
      <c r="FV213" s="35"/>
      <c r="FW213" s="35"/>
      <c r="FX213" s="35"/>
      <c r="FY213" s="35"/>
      <c r="FZ213" s="35"/>
      <c r="GA213" s="35"/>
      <c r="GB213" s="35"/>
      <c r="GC213" s="35"/>
      <c r="GD213" s="35"/>
      <c r="GE213" s="35"/>
      <c r="GF213" s="35"/>
      <c r="GG213" s="35"/>
      <c r="GH213" s="35"/>
      <c r="GI213" s="35"/>
      <c r="GJ213" s="35"/>
      <c r="GK213" s="35"/>
      <c r="GL213" s="35"/>
      <c r="GM213" s="35"/>
      <c r="GN213" s="35"/>
      <c r="GO213" s="35"/>
      <c r="GP213" s="35"/>
      <c r="GQ213" s="35"/>
      <c r="GR213" s="35"/>
      <c r="GS213" s="35"/>
      <c r="GT213" s="35"/>
      <c r="GU213" s="35"/>
      <c r="GV213" s="35"/>
      <c r="GW213" s="35"/>
      <c r="GX213" s="35"/>
      <c r="GY213" s="35"/>
      <c r="GZ213" s="35"/>
      <c r="HA213" s="35"/>
      <c r="HB213" s="35"/>
      <c r="HC213" s="35"/>
      <c r="HD213" s="35"/>
      <c r="HE213" s="35"/>
    </row>
    <row r="214" spans="1:213" s="41" customFormat="1">
      <c r="A214" s="35"/>
      <c r="B214" s="44"/>
      <c r="C214" s="38"/>
      <c r="D214" s="38"/>
      <c r="E214" s="39"/>
      <c r="F214" s="39"/>
      <c r="G214" s="39"/>
      <c r="H214" s="39"/>
      <c r="I214" s="39"/>
      <c r="J214" s="40"/>
      <c r="K214" s="40"/>
      <c r="L214" s="40"/>
      <c r="M214" s="40"/>
      <c r="N214" s="40"/>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c r="HD214" s="35"/>
      <c r="HE214" s="35"/>
    </row>
    <row r="215" spans="1:213" s="41" customFormat="1">
      <c r="A215" s="35"/>
      <c r="B215" s="44"/>
      <c r="C215" s="38"/>
      <c r="D215" s="38"/>
      <c r="E215" s="39"/>
      <c r="F215" s="39"/>
      <c r="G215" s="39"/>
      <c r="H215" s="39"/>
      <c r="I215" s="39"/>
      <c r="J215" s="40"/>
      <c r="K215" s="40"/>
      <c r="L215" s="40"/>
      <c r="M215" s="40"/>
      <c r="N215" s="40"/>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c r="FI215" s="35"/>
      <c r="FJ215" s="35"/>
      <c r="FK215" s="35"/>
      <c r="FL215" s="35"/>
      <c r="FM215" s="35"/>
      <c r="FN215" s="35"/>
      <c r="FO215" s="35"/>
      <c r="FP215" s="35"/>
      <c r="FQ215" s="35"/>
      <c r="FR215" s="35"/>
      <c r="FS215" s="35"/>
      <c r="FT215" s="35"/>
      <c r="FU215" s="35"/>
      <c r="FV215" s="35"/>
      <c r="FW215" s="35"/>
      <c r="FX215" s="35"/>
      <c r="FY215" s="35"/>
      <c r="FZ215" s="35"/>
      <c r="GA215" s="35"/>
      <c r="GB215" s="35"/>
      <c r="GC215" s="35"/>
      <c r="GD215" s="35"/>
      <c r="GE215" s="35"/>
      <c r="GF215" s="35"/>
      <c r="GG215" s="35"/>
      <c r="GH215" s="35"/>
      <c r="GI215" s="35"/>
      <c r="GJ215" s="35"/>
      <c r="GK215" s="35"/>
      <c r="GL215" s="35"/>
      <c r="GM215" s="35"/>
      <c r="GN215" s="35"/>
      <c r="GO215" s="35"/>
      <c r="GP215" s="35"/>
      <c r="GQ215" s="35"/>
      <c r="GR215" s="35"/>
      <c r="GS215" s="35"/>
      <c r="GT215" s="35"/>
      <c r="GU215" s="35"/>
      <c r="GV215" s="35"/>
      <c r="GW215" s="35"/>
      <c r="GX215" s="35"/>
      <c r="GY215" s="35"/>
      <c r="GZ215" s="35"/>
      <c r="HA215" s="35"/>
      <c r="HB215" s="35"/>
      <c r="HC215" s="35"/>
      <c r="HD215" s="35"/>
      <c r="HE215" s="35"/>
    </row>
    <row r="216" spans="1:213" s="41" customFormat="1">
      <c r="A216" s="35"/>
      <c r="B216" s="44"/>
      <c r="C216" s="38"/>
      <c r="D216" s="38"/>
      <c r="E216" s="39"/>
      <c r="F216" s="39"/>
      <c r="G216" s="39"/>
      <c r="H216" s="39"/>
      <c r="I216" s="39"/>
      <c r="J216" s="40"/>
      <c r="K216" s="40"/>
      <c r="L216" s="40"/>
      <c r="M216" s="40"/>
      <c r="N216" s="40"/>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c r="FI216" s="35"/>
      <c r="FJ216" s="35"/>
      <c r="FK216" s="35"/>
      <c r="FL216" s="35"/>
      <c r="FM216" s="35"/>
      <c r="FN216" s="35"/>
      <c r="FO216" s="35"/>
      <c r="FP216" s="35"/>
      <c r="FQ216" s="35"/>
      <c r="FR216" s="35"/>
      <c r="FS216" s="35"/>
      <c r="FT216" s="35"/>
      <c r="FU216" s="35"/>
      <c r="FV216" s="35"/>
      <c r="FW216" s="35"/>
      <c r="FX216" s="35"/>
      <c r="FY216" s="35"/>
      <c r="FZ216" s="35"/>
      <c r="GA216" s="35"/>
      <c r="GB216" s="35"/>
      <c r="GC216" s="35"/>
      <c r="GD216" s="35"/>
      <c r="GE216" s="35"/>
      <c r="GF216" s="35"/>
      <c r="GG216" s="35"/>
      <c r="GH216" s="35"/>
      <c r="GI216" s="35"/>
      <c r="GJ216" s="35"/>
      <c r="GK216" s="35"/>
      <c r="GL216" s="35"/>
      <c r="GM216" s="35"/>
      <c r="GN216" s="35"/>
      <c r="GO216" s="35"/>
      <c r="GP216" s="35"/>
      <c r="GQ216" s="35"/>
      <c r="GR216" s="35"/>
      <c r="GS216" s="35"/>
      <c r="GT216" s="35"/>
      <c r="GU216" s="35"/>
      <c r="GV216" s="35"/>
      <c r="GW216" s="35"/>
      <c r="GX216" s="35"/>
      <c r="GY216" s="35"/>
      <c r="GZ216" s="35"/>
      <c r="HA216" s="35"/>
      <c r="HB216" s="35"/>
      <c r="HC216" s="35"/>
      <c r="HD216" s="35"/>
      <c r="HE216" s="35"/>
    </row>
    <row r="217" spans="1:213" s="41" customFormat="1">
      <c r="A217" s="35"/>
      <c r="B217" s="44"/>
      <c r="C217" s="38"/>
      <c r="D217" s="38"/>
      <c r="E217" s="39"/>
      <c r="F217" s="39"/>
      <c r="G217" s="39"/>
      <c r="H217" s="39"/>
      <c r="I217" s="39"/>
      <c r="J217" s="40"/>
      <c r="K217" s="40"/>
      <c r="L217" s="40"/>
      <c r="M217" s="40"/>
      <c r="N217" s="40"/>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5"/>
      <c r="FV217" s="35"/>
      <c r="FW217" s="35"/>
      <c r="FX217" s="35"/>
      <c r="FY217" s="35"/>
      <c r="FZ217" s="35"/>
      <c r="GA217" s="35"/>
      <c r="GB217" s="35"/>
      <c r="GC217" s="35"/>
      <c r="GD217" s="35"/>
      <c r="GE217" s="35"/>
      <c r="GF217" s="35"/>
      <c r="GG217" s="35"/>
      <c r="GH217" s="35"/>
      <c r="GI217" s="35"/>
      <c r="GJ217" s="35"/>
      <c r="GK217" s="35"/>
      <c r="GL217" s="35"/>
      <c r="GM217" s="35"/>
      <c r="GN217" s="35"/>
      <c r="GO217" s="35"/>
      <c r="GP217" s="35"/>
      <c r="GQ217" s="35"/>
      <c r="GR217" s="35"/>
      <c r="GS217" s="35"/>
      <c r="GT217" s="35"/>
      <c r="GU217" s="35"/>
      <c r="GV217" s="35"/>
      <c r="GW217" s="35"/>
      <c r="GX217" s="35"/>
      <c r="GY217" s="35"/>
      <c r="GZ217" s="35"/>
      <c r="HA217" s="35"/>
      <c r="HB217" s="35"/>
      <c r="HC217" s="35"/>
      <c r="HD217" s="35"/>
      <c r="HE217" s="35"/>
    </row>
    <row r="218" spans="1:213" s="41" customFormat="1">
      <c r="A218" s="35"/>
      <c r="B218" s="44"/>
      <c r="C218" s="38"/>
      <c r="D218" s="38"/>
      <c r="E218" s="39"/>
      <c r="F218" s="39"/>
      <c r="G218" s="39"/>
      <c r="H218" s="39"/>
      <c r="I218" s="39"/>
      <c r="J218" s="40"/>
      <c r="K218" s="40"/>
      <c r="L218" s="40"/>
      <c r="M218" s="40"/>
      <c r="N218" s="40"/>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5"/>
      <c r="FV218" s="35"/>
      <c r="FW218" s="35"/>
      <c r="FX218" s="35"/>
      <c r="FY218" s="35"/>
      <c r="FZ218" s="35"/>
      <c r="GA218" s="35"/>
      <c r="GB218" s="35"/>
      <c r="GC218" s="35"/>
      <c r="GD218" s="35"/>
      <c r="GE218" s="35"/>
      <c r="GF218" s="35"/>
      <c r="GG218" s="35"/>
      <c r="GH218" s="35"/>
      <c r="GI218" s="35"/>
      <c r="GJ218" s="35"/>
      <c r="GK218" s="35"/>
      <c r="GL218" s="35"/>
      <c r="GM218" s="35"/>
      <c r="GN218" s="35"/>
      <c r="GO218" s="35"/>
      <c r="GP218" s="35"/>
      <c r="GQ218" s="35"/>
      <c r="GR218" s="35"/>
      <c r="GS218" s="35"/>
      <c r="GT218" s="35"/>
      <c r="GU218" s="35"/>
      <c r="GV218" s="35"/>
      <c r="GW218" s="35"/>
      <c r="GX218" s="35"/>
      <c r="GY218" s="35"/>
      <c r="GZ218" s="35"/>
      <c r="HA218" s="35"/>
      <c r="HB218" s="35"/>
      <c r="HC218" s="35"/>
      <c r="HD218" s="35"/>
      <c r="HE218" s="35"/>
    </row>
    <row r="219" spans="1:213" s="41" customFormat="1">
      <c r="A219" s="35"/>
      <c r="B219" s="44"/>
      <c r="C219" s="38"/>
      <c r="D219" s="38"/>
      <c r="E219" s="39"/>
      <c r="F219" s="39"/>
      <c r="G219" s="39"/>
      <c r="H219" s="39"/>
      <c r="I219" s="39"/>
      <c r="J219" s="40"/>
      <c r="K219" s="40"/>
      <c r="L219" s="40"/>
      <c r="M219" s="40"/>
      <c r="N219" s="40"/>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c r="FI219" s="35"/>
      <c r="FJ219" s="35"/>
      <c r="FK219" s="35"/>
      <c r="FL219" s="35"/>
      <c r="FM219" s="35"/>
      <c r="FN219" s="35"/>
      <c r="FO219" s="35"/>
      <c r="FP219" s="35"/>
      <c r="FQ219" s="35"/>
      <c r="FR219" s="35"/>
      <c r="FS219" s="35"/>
      <c r="FT219" s="35"/>
      <c r="FU219" s="35"/>
      <c r="FV219" s="35"/>
      <c r="FW219" s="35"/>
      <c r="FX219" s="35"/>
      <c r="FY219" s="35"/>
      <c r="FZ219" s="35"/>
      <c r="GA219" s="35"/>
      <c r="GB219" s="35"/>
      <c r="GC219" s="35"/>
      <c r="GD219" s="35"/>
      <c r="GE219" s="35"/>
      <c r="GF219" s="35"/>
      <c r="GG219" s="35"/>
      <c r="GH219" s="35"/>
      <c r="GI219" s="35"/>
      <c r="GJ219" s="35"/>
      <c r="GK219" s="35"/>
      <c r="GL219" s="35"/>
      <c r="GM219" s="35"/>
      <c r="GN219" s="35"/>
      <c r="GO219" s="35"/>
      <c r="GP219" s="35"/>
      <c r="GQ219" s="35"/>
      <c r="GR219" s="35"/>
      <c r="GS219" s="35"/>
      <c r="GT219" s="35"/>
      <c r="GU219" s="35"/>
      <c r="GV219" s="35"/>
      <c r="GW219" s="35"/>
      <c r="GX219" s="35"/>
      <c r="GY219" s="35"/>
      <c r="GZ219" s="35"/>
      <c r="HA219" s="35"/>
      <c r="HB219" s="35"/>
      <c r="HC219" s="35"/>
      <c r="HD219" s="35"/>
      <c r="HE219" s="35"/>
    </row>
    <row r="220" spans="1:213" s="41" customFormat="1">
      <c r="A220" s="35"/>
      <c r="B220" s="44"/>
      <c r="C220" s="38"/>
      <c r="D220" s="38"/>
      <c r="E220" s="39"/>
      <c r="F220" s="39"/>
      <c r="G220" s="39"/>
      <c r="H220" s="39"/>
      <c r="I220" s="39"/>
      <c r="J220" s="40"/>
      <c r="K220" s="40"/>
      <c r="L220" s="40"/>
      <c r="M220" s="40"/>
      <c r="N220" s="40"/>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c r="FI220" s="35"/>
      <c r="FJ220" s="35"/>
      <c r="FK220" s="35"/>
      <c r="FL220" s="35"/>
      <c r="FM220" s="35"/>
      <c r="FN220" s="35"/>
      <c r="FO220" s="35"/>
      <c r="FP220" s="35"/>
      <c r="FQ220" s="35"/>
      <c r="FR220" s="35"/>
      <c r="FS220" s="35"/>
      <c r="FT220" s="35"/>
      <c r="FU220" s="35"/>
      <c r="FV220" s="35"/>
      <c r="FW220" s="35"/>
      <c r="FX220" s="35"/>
      <c r="FY220" s="35"/>
      <c r="FZ220" s="35"/>
      <c r="GA220" s="35"/>
      <c r="GB220" s="35"/>
      <c r="GC220" s="35"/>
      <c r="GD220" s="35"/>
      <c r="GE220" s="35"/>
      <c r="GF220" s="35"/>
      <c r="GG220" s="35"/>
      <c r="GH220" s="35"/>
      <c r="GI220" s="35"/>
      <c r="GJ220" s="35"/>
      <c r="GK220" s="35"/>
      <c r="GL220" s="35"/>
      <c r="GM220" s="35"/>
      <c r="GN220" s="35"/>
      <c r="GO220" s="35"/>
      <c r="GP220" s="35"/>
      <c r="GQ220" s="35"/>
      <c r="GR220" s="35"/>
      <c r="GS220" s="35"/>
      <c r="GT220" s="35"/>
      <c r="GU220" s="35"/>
      <c r="GV220" s="35"/>
      <c r="GW220" s="35"/>
      <c r="GX220" s="35"/>
      <c r="GY220" s="35"/>
      <c r="GZ220" s="35"/>
      <c r="HA220" s="35"/>
      <c r="HB220" s="35"/>
      <c r="HC220" s="35"/>
      <c r="HD220" s="35"/>
      <c r="HE220" s="35"/>
    </row>
    <row r="221" spans="1:213" s="41" customFormat="1">
      <c r="A221" s="35"/>
      <c r="B221" s="44"/>
      <c r="C221" s="38"/>
      <c r="D221" s="38"/>
      <c r="E221" s="39"/>
      <c r="F221" s="39"/>
      <c r="G221" s="39"/>
      <c r="H221" s="39"/>
      <c r="I221" s="39"/>
      <c r="J221" s="40"/>
      <c r="K221" s="40"/>
      <c r="L221" s="40"/>
      <c r="M221" s="40"/>
      <c r="N221" s="40"/>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35"/>
      <c r="GD221" s="35"/>
      <c r="GE221" s="35"/>
      <c r="GF221" s="35"/>
      <c r="GG221" s="35"/>
      <c r="GH221" s="35"/>
      <c r="GI221" s="35"/>
      <c r="GJ221" s="35"/>
      <c r="GK221" s="35"/>
      <c r="GL221" s="35"/>
      <c r="GM221" s="35"/>
      <c r="GN221" s="35"/>
      <c r="GO221" s="35"/>
      <c r="GP221" s="35"/>
      <c r="GQ221" s="35"/>
      <c r="GR221" s="35"/>
      <c r="GS221" s="35"/>
      <c r="GT221" s="35"/>
      <c r="GU221" s="35"/>
      <c r="GV221" s="35"/>
      <c r="GW221" s="35"/>
      <c r="GX221" s="35"/>
      <c r="GY221" s="35"/>
      <c r="GZ221" s="35"/>
      <c r="HA221" s="35"/>
      <c r="HB221" s="35"/>
      <c r="HC221" s="35"/>
      <c r="HD221" s="35"/>
      <c r="HE221" s="35"/>
    </row>
    <row r="222" spans="1:213" s="41" customFormat="1">
      <c r="A222" s="35"/>
      <c r="B222" s="44"/>
      <c r="C222" s="38"/>
      <c r="D222" s="38"/>
      <c r="E222" s="39"/>
      <c r="F222" s="39"/>
      <c r="G222" s="39"/>
      <c r="H222" s="39"/>
      <c r="I222" s="39"/>
      <c r="J222" s="40"/>
      <c r="K222" s="40"/>
      <c r="L222" s="40"/>
      <c r="M222" s="40"/>
      <c r="N222" s="40"/>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c r="GV222" s="35"/>
      <c r="GW222" s="35"/>
      <c r="GX222" s="35"/>
      <c r="GY222" s="35"/>
      <c r="GZ222" s="35"/>
      <c r="HA222" s="35"/>
      <c r="HB222" s="35"/>
      <c r="HC222" s="35"/>
      <c r="HD222" s="35"/>
      <c r="HE222" s="35"/>
    </row>
    <row r="223" spans="1:213" s="41" customFormat="1">
      <c r="A223" s="35"/>
      <c r="B223" s="44"/>
      <c r="C223" s="38"/>
      <c r="D223" s="38"/>
      <c r="E223" s="39"/>
      <c r="F223" s="39"/>
      <c r="G223" s="39"/>
      <c r="H223" s="39"/>
      <c r="I223" s="39"/>
      <c r="J223" s="40"/>
      <c r="K223" s="40"/>
      <c r="L223" s="40"/>
      <c r="M223" s="40"/>
      <c r="N223" s="40"/>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35"/>
      <c r="GD223" s="35"/>
      <c r="GE223" s="35"/>
      <c r="GF223" s="35"/>
      <c r="GG223" s="35"/>
      <c r="GH223" s="35"/>
      <c r="GI223" s="35"/>
      <c r="GJ223" s="35"/>
      <c r="GK223" s="35"/>
      <c r="GL223" s="35"/>
      <c r="GM223" s="35"/>
      <c r="GN223" s="35"/>
      <c r="GO223" s="35"/>
      <c r="GP223" s="35"/>
      <c r="GQ223" s="35"/>
      <c r="GR223" s="35"/>
      <c r="GS223" s="35"/>
      <c r="GT223" s="35"/>
      <c r="GU223" s="35"/>
      <c r="GV223" s="35"/>
      <c r="GW223" s="35"/>
      <c r="GX223" s="35"/>
      <c r="GY223" s="35"/>
      <c r="GZ223" s="35"/>
      <c r="HA223" s="35"/>
      <c r="HB223" s="35"/>
      <c r="HC223" s="35"/>
      <c r="HD223" s="35"/>
      <c r="HE223" s="35"/>
    </row>
    <row r="224" spans="1:213" s="41" customFormat="1">
      <c r="A224" s="35"/>
      <c r="B224" s="44"/>
      <c r="C224" s="38"/>
      <c r="D224" s="38"/>
      <c r="E224" s="39"/>
      <c r="F224" s="39"/>
      <c r="G224" s="39"/>
      <c r="H224" s="39"/>
      <c r="I224" s="39"/>
      <c r="J224" s="40"/>
      <c r="K224" s="40"/>
      <c r="L224" s="40"/>
      <c r="M224" s="40"/>
      <c r="N224" s="40"/>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35"/>
      <c r="GD224" s="35"/>
      <c r="GE224" s="35"/>
      <c r="GF224" s="35"/>
      <c r="GG224" s="35"/>
      <c r="GH224" s="35"/>
      <c r="GI224" s="35"/>
      <c r="GJ224" s="35"/>
      <c r="GK224" s="35"/>
      <c r="GL224" s="35"/>
      <c r="GM224" s="35"/>
      <c r="GN224" s="35"/>
      <c r="GO224" s="35"/>
      <c r="GP224" s="35"/>
      <c r="GQ224" s="35"/>
      <c r="GR224" s="35"/>
      <c r="GS224" s="35"/>
      <c r="GT224" s="35"/>
      <c r="GU224" s="35"/>
      <c r="GV224" s="35"/>
      <c r="GW224" s="35"/>
      <c r="GX224" s="35"/>
      <c r="GY224" s="35"/>
      <c r="GZ224" s="35"/>
      <c r="HA224" s="35"/>
      <c r="HB224" s="35"/>
      <c r="HC224" s="35"/>
      <c r="HD224" s="35"/>
      <c r="HE224" s="35"/>
    </row>
    <row r="225" spans="1:213" s="41" customFormat="1">
      <c r="A225" s="35"/>
      <c r="B225" s="44"/>
      <c r="C225" s="38"/>
      <c r="D225" s="38"/>
      <c r="E225" s="39"/>
      <c r="F225" s="39"/>
      <c r="G225" s="39"/>
      <c r="H225" s="39"/>
      <c r="I225" s="39"/>
      <c r="J225" s="40"/>
      <c r="K225" s="40"/>
      <c r="L225" s="40"/>
      <c r="M225" s="40"/>
      <c r="N225" s="40"/>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35"/>
      <c r="GD225" s="35"/>
      <c r="GE225" s="35"/>
      <c r="GF225" s="35"/>
      <c r="GG225" s="35"/>
      <c r="GH225" s="35"/>
      <c r="GI225" s="35"/>
      <c r="GJ225" s="35"/>
      <c r="GK225" s="35"/>
      <c r="GL225" s="35"/>
      <c r="GM225" s="35"/>
      <c r="GN225" s="35"/>
      <c r="GO225" s="35"/>
      <c r="GP225" s="35"/>
      <c r="GQ225" s="35"/>
      <c r="GR225" s="35"/>
      <c r="GS225" s="35"/>
      <c r="GT225" s="35"/>
      <c r="GU225" s="35"/>
      <c r="GV225" s="35"/>
      <c r="GW225" s="35"/>
      <c r="GX225" s="35"/>
      <c r="GY225" s="35"/>
      <c r="GZ225" s="35"/>
      <c r="HA225" s="35"/>
      <c r="HB225" s="35"/>
      <c r="HC225" s="35"/>
      <c r="HD225" s="35"/>
      <c r="HE225" s="35"/>
    </row>
    <row r="226" spans="1:213" s="41" customFormat="1">
      <c r="A226" s="35"/>
      <c r="B226" s="44"/>
      <c r="C226" s="38"/>
      <c r="D226" s="38"/>
      <c r="E226" s="39"/>
      <c r="F226" s="39"/>
      <c r="G226" s="39"/>
      <c r="H226" s="39"/>
      <c r="I226" s="39"/>
      <c r="J226" s="40"/>
      <c r="K226" s="40"/>
      <c r="L226" s="40"/>
      <c r="M226" s="40"/>
      <c r="N226" s="40"/>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35"/>
      <c r="FP226" s="35"/>
      <c r="FQ226" s="35"/>
      <c r="FR226" s="35"/>
      <c r="FS226" s="35"/>
      <c r="FT226" s="35"/>
      <c r="FU226" s="35"/>
      <c r="FV226" s="35"/>
      <c r="FW226" s="35"/>
      <c r="FX226" s="35"/>
      <c r="FY226" s="35"/>
      <c r="FZ226" s="35"/>
      <c r="GA226" s="35"/>
      <c r="GB226" s="35"/>
      <c r="GC226" s="35"/>
      <c r="GD226" s="35"/>
      <c r="GE226" s="35"/>
      <c r="GF226" s="35"/>
      <c r="GG226" s="35"/>
      <c r="GH226" s="35"/>
      <c r="GI226" s="35"/>
      <c r="GJ226" s="35"/>
      <c r="GK226" s="35"/>
      <c r="GL226" s="35"/>
      <c r="GM226" s="35"/>
      <c r="GN226" s="35"/>
      <c r="GO226" s="35"/>
      <c r="GP226" s="35"/>
      <c r="GQ226" s="35"/>
      <c r="GR226" s="35"/>
      <c r="GS226" s="35"/>
      <c r="GT226" s="35"/>
      <c r="GU226" s="35"/>
      <c r="GV226" s="35"/>
      <c r="GW226" s="35"/>
      <c r="GX226" s="35"/>
      <c r="GY226" s="35"/>
      <c r="GZ226" s="35"/>
      <c r="HA226" s="35"/>
      <c r="HB226" s="35"/>
      <c r="HC226" s="35"/>
      <c r="HD226" s="35"/>
      <c r="HE226" s="35"/>
    </row>
    <row r="227" spans="1:213" s="41" customFormat="1">
      <c r="A227" s="35"/>
      <c r="B227" s="44"/>
      <c r="C227" s="38"/>
      <c r="D227" s="38"/>
      <c r="E227" s="39"/>
      <c r="F227" s="39"/>
      <c r="G227" s="39"/>
      <c r="H227" s="39"/>
      <c r="I227" s="39"/>
      <c r="J227" s="40"/>
      <c r="K227" s="40"/>
      <c r="L227" s="40"/>
      <c r="M227" s="40"/>
      <c r="N227" s="40"/>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35"/>
      <c r="GD227" s="35"/>
      <c r="GE227" s="35"/>
      <c r="GF227" s="35"/>
      <c r="GG227" s="35"/>
      <c r="GH227" s="35"/>
      <c r="GI227" s="35"/>
      <c r="GJ227" s="35"/>
      <c r="GK227" s="35"/>
      <c r="GL227" s="35"/>
      <c r="GM227" s="35"/>
      <c r="GN227" s="35"/>
      <c r="GO227" s="35"/>
      <c r="GP227" s="35"/>
      <c r="GQ227" s="35"/>
      <c r="GR227" s="35"/>
      <c r="GS227" s="35"/>
      <c r="GT227" s="35"/>
      <c r="GU227" s="35"/>
      <c r="GV227" s="35"/>
      <c r="GW227" s="35"/>
      <c r="GX227" s="35"/>
      <c r="GY227" s="35"/>
      <c r="GZ227" s="35"/>
      <c r="HA227" s="35"/>
      <c r="HB227" s="35"/>
      <c r="HC227" s="35"/>
      <c r="HD227" s="35"/>
      <c r="HE227" s="35"/>
    </row>
    <row r="228" spans="1:213" s="41" customFormat="1">
      <c r="A228" s="35"/>
      <c r="B228" s="44"/>
      <c r="C228" s="38"/>
      <c r="D228" s="38"/>
      <c r="E228" s="39"/>
      <c r="F228" s="39"/>
      <c r="G228" s="39"/>
      <c r="H228" s="39"/>
      <c r="I228" s="39"/>
      <c r="J228" s="40"/>
      <c r="K228" s="40"/>
      <c r="L228" s="40"/>
      <c r="M228" s="40"/>
      <c r="N228" s="40"/>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c r="GV228" s="35"/>
      <c r="GW228" s="35"/>
      <c r="GX228" s="35"/>
      <c r="GY228" s="35"/>
      <c r="GZ228" s="35"/>
      <c r="HA228" s="35"/>
      <c r="HB228" s="35"/>
      <c r="HC228" s="35"/>
      <c r="HD228" s="35"/>
      <c r="HE228" s="35"/>
    </row>
    <row r="229" spans="1:213" s="41" customFormat="1">
      <c r="A229" s="35"/>
      <c r="B229" s="44"/>
      <c r="C229" s="38"/>
      <c r="D229" s="38"/>
      <c r="E229" s="39"/>
      <c r="F229" s="39"/>
      <c r="G229" s="39"/>
      <c r="H229" s="39"/>
      <c r="I229" s="39"/>
      <c r="J229" s="40"/>
      <c r="K229" s="40"/>
      <c r="L229" s="40"/>
      <c r="M229" s="40"/>
      <c r="N229" s="40"/>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35"/>
      <c r="GD229" s="35"/>
      <c r="GE229" s="35"/>
      <c r="GF229" s="35"/>
      <c r="GG229" s="35"/>
      <c r="GH229" s="35"/>
      <c r="GI229" s="35"/>
      <c r="GJ229" s="35"/>
      <c r="GK229" s="35"/>
      <c r="GL229" s="35"/>
      <c r="GM229" s="35"/>
      <c r="GN229" s="35"/>
      <c r="GO229" s="35"/>
      <c r="GP229" s="35"/>
      <c r="GQ229" s="35"/>
      <c r="GR229" s="35"/>
      <c r="GS229" s="35"/>
      <c r="GT229" s="35"/>
      <c r="GU229" s="35"/>
      <c r="GV229" s="35"/>
      <c r="GW229" s="35"/>
      <c r="GX229" s="35"/>
      <c r="GY229" s="35"/>
      <c r="GZ229" s="35"/>
      <c r="HA229" s="35"/>
      <c r="HB229" s="35"/>
      <c r="HC229" s="35"/>
      <c r="HD229" s="35"/>
      <c r="HE229" s="35"/>
    </row>
    <row r="230" spans="1:213" s="41" customFormat="1">
      <c r="A230" s="35"/>
      <c r="B230" s="44"/>
      <c r="C230" s="38"/>
      <c r="D230" s="38"/>
      <c r="E230" s="39"/>
      <c r="F230" s="39"/>
      <c r="G230" s="39"/>
      <c r="H230" s="39"/>
      <c r="I230" s="39"/>
      <c r="J230" s="40"/>
      <c r="K230" s="40"/>
      <c r="L230" s="40"/>
      <c r="M230" s="40"/>
      <c r="N230" s="40"/>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c r="GV230" s="35"/>
      <c r="GW230" s="35"/>
      <c r="GX230" s="35"/>
      <c r="GY230" s="35"/>
      <c r="GZ230" s="35"/>
      <c r="HA230" s="35"/>
      <c r="HB230" s="35"/>
      <c r="HC230" s="35"/>
      <c r="HD230" s="35"/>
      <c r="HE230" s="35"/>
    </row>
    <row r="231" spans="1:213" s="41" customFormat="1">
      <c r="A231" s="35"/>
      <c r="B231" s="44"/>
      <c r="C231" s="38"/>
      <c r="D231" s="38"/>
      <c r="E231" s="39"/>
      <c r="F231" s="39"/>
      <c r="G231" s="39"/>
      <c r="H231" s="39"/>
      <c r="I231" s="39"/>
      <c r="J231" s="40"/>
      <c r="K231" s="40"/>
      <c r="L231" s="40"/>
      <c r="M231" s="40"/>
      <c r="N231" s="40"/>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35"/>
      <c r="GD231" s="35"/>
      <c r="GE231" s="35"/>
      <c r="GF231" s="35"/>
      <c r="GG231" s="35"/>
      <c r="GH231" s="35"/>
      <c r="GI231" s="35"/>
      <c r="GJ231" s="35"/>
      <c r="GK231" s="35"/>
      <c r="GL231" s="35"/>
      <c r="GM231" s="35"/>
      <c r="GN231" s="35"/>
      <c r="GO231" s="35"/>
      <c r="GP231" s="35"/>
      <c r="GQ231" s="35"/>
      <c r="GR231" s="35"/>
      <c r="GS231" s="35"/>
      <c r="GT231" s="35"/>
      <c r="GU231" s="35"/>
      <c r="GV231" s="35"/>
      <c r="GW231" s="35"/>
      <c r="GX231" s="35"/>
      <c r="GY231" s="35"/>
      <c r="GZ231" s="35"/>
      <c r="HA231" s="35"/>
      <c r="HB231" s="35"/>
      <c r="HC231" s="35"/>
      <c r="HD231" s="35"/>
      <c r="HE231" s="35"/>
    </row>
    <row r="232" spans="1:213" s="41" customFormat="1">
      <c r="A232" s="35"/>
      <c r="B232" s="44"/>
      <c r="C232" s="38"/>
      <c r="D232" s="38"/>
      <c r="E232" s="39"/>
      <c r="F232" s="39"/>
      <c r="G232" s="39"/>
      <c r="H232" s="39"/>
      <c r="I232" s="39"/>
      <c r="J232" s="40"/>
      <c r="K232" s="40"/>
      <c r="L232" s="40"/>
      <c r="M232" s="40"/>
      <c r="N232" s="40"/>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c r="GV232" s="35"/>
      <c r="GW232" s="35"/>
      <c r="GX232" s="35"/>
      <c r="GY232" s="35"/>
      <c r="GZ232" s="35"/>
      <c r="HA232" s="35"/>
      <c r="HB232" s="35"/>
      <c r="HC232" s="35"/>
      <c r="HD232" s="35"/>
      <c r="HE232" s="35"/>
    </row>
    <row r="233" spans="1:213" s="41" customFormat="1">
      <c r="A233" s="35"/>
      <c r="B233" s="44"/>
      <c r="C233" s="38"/>
      <c r="D233" s="38"/>
      <c r="E233" s="39"/>
      <c r="F233" s="39"/>
      <c r="G233" s="39"/>
      <c r="H233" s="39"/>
      <c r="I233" s="39"/>
      <c r="J233" s="40"/>
      <c r="K233" s="40"/>
      <c r="L233" s="40"/>
      <c r="M233" s="40"/>
      <c r="N233" s="40"/>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35"/>
      <c r="GD233" s="35"/>
      <c r="GE233" s="35"/>
      <c r="GF233" s="35"/>
      <c r="GG233" s="35"/>
      <c r="GH233" s="35"/>
      <c r="GI233" s="35"/>
      <c r="GJ233" s="35"/>
      <c r="GK233" s="35"/>
      <c r="GL233" s="35"/>
      <c r="GM233" s="35"/>
      <c r="GN233" s="35"/>
      <c r="GO233" s="35"/>
      <c r="GP233" s="35"/>
      <c r="GQ233" s="35"/>
      <c r="GR233" s="35"/>
      <c r="GS233" s="35"/>
      <c r="GT233" s="35"/>
      <c r="GU233" s="35"/>
      <c r="GV233" s="35"/>
      <c r="GW233" s="35"/>
      <c r="GX233" s="35"/>
      <c r="GY233" s="35"/>
      <c r="GZ233" s="35"/>
      <c r="HA233" s="35"/>
      <c r="HB233" s="35"/>
      <c r="HC233" s="35"/>
      <c r="HD233" s="35"/>
      <c r="HE233" s="35"/>
    </row>
    <row r="234" spans="1:213" s="41" customFormat="1">
      <c r="A234" s="35"/>
      <c r="B234" s="44"/>
      <c r="C234" s="38"/>
      <c r="D234" s="38"/>
      <c r="E234" s="39"/>
      <c r="F234" s="39"/>
      <c r="G234" s="39"/>
      <c r="H234" s="39"/>
      <c r="I234" s="39"/>
      <c r="J234" s="40"/>
      <c r="K234" s="40"/>
      <c r="L234" s="40"/>
      <c r="M234" s="40"/>
      <c r="N234" s="40"/>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c r="GV234" s="35"/>
      <c r="GW234" s="35"/>
      <c r="GX234" s="35"/>
      <c r="GY234" s="35"/>
      <c r="GZ234" s="35"/>
      <c r="HA234" s="35"/>
      <c r="HB234" s="35"/>
      <c r="HC234" s="35"/>
      <c r="HD234" s="35"/>
      <c r="HE234" s="35"/>
    </row>
    <row r="235" spans="1:213" s="41" customFormat="1">
      <c r="A235" s="35"/>
      <c r="B235" s="44"/>
      <c r="C235" s="38"/>
      <c r="D235" s="38"/>
      <c r="E235" s="39"/>
      <c r="F235" s="39"/>
      <c r="G235" s="39"/>
      <c r="H235" s="39"/>
      <c r="I235" s="39"/>
      <c r="J235" s="40"/>
      <c r="K235" s="40"/>
      <c r="L235" s="40"/>
      <c r="M235" s="40"/>
      <c r="N235" s="40"/>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row>
    <row r="236" spans="1:213" s="41" customFormat="1">
      <c r="A236" s="35"/>
      <c r="B236" s="44"/>
      <c r="C236" s="38"/>
      <c r="D236" s="38"/>
      <c r="E236" s="39"/>
      <c r="F236" s="39"/>
      <c r="G236" s="39"/>
      <c r="H236" s="39"/>
      <c r="I236" s="39"/>
      <c r="J236" s="40"/>
      <c r="K236" s="40"/>
      <c r="L236" s="40"/>
      <c r="M236" s="40"/>
      <c r="N236" s="40"/>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35"/>
      <c r="GD236" s="35"/>
      <c r="GE236" s="35"/>
      <c r="GF236" s="35"/>
      <c r="GG236" s="35"/>
      <c r="GH236" s="35"/>
      <c r="GI236" s="35"/>
      <c r="GJ236" s="35"/>
      <c r="GK236" s="35"/>
      <c r="GL236" s="35"/>
      <c r="GM236" s="35"/>
      <c r="GN236" s="35"/>
      <c r="GO236" s="35"/>
      <c r="GP236" s="35"/>
      <c r="GQ236" s="35"/>
      <c r="GR236" s="35"/>
      <c r="GS236" s="35"/>
      <c r="GT236" s="35"/>
      <c r="GU236" s="35"/>
      <c r="GV236" s="35"/>
      <c r="GW236" s="35"/>
      <c r="GX236" s="35"/>
      <c r="GY236" s="35"/>
      <c r="GZ236" s="35"/>
      <c r="HA236" s="35"/>
      <c r="HB236" s="35"/>
      <c r="HC236" s="35"/>
      <c r="HD236" s="35"/>
      <c r="HE236" s="35"/>
    </row>
    <row r="237" spans="1:213" s="41" customFormat="1">
      <c r="A237" s="35"/>
      <c r="B237" s="44"/>
      <c r="C237" s="38"/>
      <c r="D237" s="38"/>
      <c r="E237" s="39"/>
      <c r="F237" s="39"/>
      <c r="G237" s="39"/>
      <c r="H237" s="39"/>
      <c r="I237" s="39"/>
      <c r="J237" s="40"/>
      <c r="K237" s="40"/>
      <c r="L237" s="40"/>
      <c r="M237" s="40"/>
      <c r="N237" s="40"/>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5"/>
      <c r="FV237" s="35"/>
      <c r="FW237" s="35"/>
      <c r="FX237" s="35"/>
      <c r="FY237" s="35"/>
      <c r="FZ237" s="35"/>
      <c r="GA237" s="35"/>
      <c r="GB237" s="35"/>
      <c r="GC237" s="35"/>
      <c r="GD237" s="35"/>
      <c r="GE237" s="35"/>
      <c r="GF237" s="35"/>
      <c r="GG237" s="35"/>
      <c r="GH237" s="35"/>
      <c r="GI237" s="35"/>
      <c r="GJ237" s="35"/>
      <c r="GK237" s="35"/>
      <c r="GL237" s="35"/>
      <c r="GM237" s="35"/>
      <c r="GN237" s="35"/>
      <c r="GO237" s="35"/>
      <c r="GP237" s="35"/>
      <c r="GQ237" s="35"/>
      <c r="GR237" s="35"/>
      <c r="GS237" s="35"/>
      <c r="GT237" s="35"/>
      <c r="GU237" s="35"/>
      <c r="GV237" s="35"/>
      <c r="GW237" s="35"/>
      <c r="GX237" s="35"/>
      <c r="GY237" s="35"/>
      <c r="GZ237" s="35"/>
      <c r="HA237" s="35"/>
      <c r="HB237" s="35"/>
      <c r="HC237" s="35"/>
      <c r="HD237" s="35"/>
      <c r="HE237" s="35"/>
    </row>
    <row r="238" spans="1:213" s="41" customFormat="1">
      <c r="A238" s="35"/>
      <c r="B238" s="44"/>
      <c r="C238" s="38"/>
      <c r="D238" s="38"/>
      <c r="E238" s="39"/>
      <c r="F238" s="39"/>
      <c r="G238" s="39"/>
      <c r="H238" s="39"/>
      <c r="I238" s="39"/>
      <c r="J238" s="40"/>
      <c r="K238" s="40"/>
      <c r="L238" s="40"/>
      <c r="M238" s="40"/>
      <c r="N238" s="40"/>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c r="ET238" s="35"/>
      <c r="EU238" s="35"/>
      <c r="EV238" s="35"/>
      <c r="EW238" s="35"/>
      <c r="EX238" s="35"/>
      <c r="EY238" s="35"/>
      <c r="EZ238" s="35"/>
      <c r="FA238" s="35"/>
      <c r="FB238" s="35"/>
      <c r="FC238" s="35"/>
      <c r="FD238" s="35"/>
      <c r="FE238" s="35"/>
      <c r="FF238" s="35"/>
      <c r="FG238" s="35"/>
      <c r="FH238" s="35"/>
      <c r="FI238" s="35"/>
      <c r="FJ238" s="35"/>
      <c r="FK238" s="35"/>
      <c r="FL238" s="35"/>
      <c r="FM238" s="35"/>
      <c r="FN238" s="35"/>
      <c r="FO238" s="35"/>
      <c r="FP238" s="35"/>
      <c r="FQ238" s="35"/>
      <c r="FR238" s="35"/>
      <c r="FS238" s="35"/>
      <c r="FT238" s="35"/>
      <c r="FU238" s="35"/>
      <c r="FV238" s="35"/>
      <c r="FW238" s="35"/>
      <c r="FX238" s="35"/>
      <c r="FY238" s="35"/>
      <c r="FZ238" s="35"/>
      <c r="GA238" s="35"/>
      <c r="GB238" s="35"/>
      <c r="GC238" s="35"/>
      <c r="GD238" s="35"/>
      <c r="GE238" s="35"/>
      <c r="GF238" s="35"/>
      <c r="GG238" s="35"/>
      <c r="GH238" s="35"/>
      <c r="GI238" s="35"/>
      <c r="GJ238" s="35"/>
      <c r="GK238" s="35"/>
      <c r="GL238" s="35"/>
      <c r="GM238" s="35"/>
      <c r="GN238" s="35"/>
      <c r="GO238" s="35"/>
      <c r="GP238" s="35"/>
      <c r="GQ238" s="35"/>
      <c r="GR238" s="35"/>
      <c r="GS238" s="35"/>
      <c r="GT238" s="35"/>
      <c r="GU238" s="35"/>
      <c r="GV238" s="35"/>
      <c r="GW238" s="35"/>
      <c r="GX238" s="35"/>
      <c r="GY238" s="35"/>
      <c r="GZ238" s="35"/>
      <c r="HA238" s="35"/>
      <c r="HB238" s="35"/>
      <c r="HC238" s="35"/>
      <c r="HD238" s="35"/>
      <c r="HE238" s="35"/>
    </row>
    <row r="239" spans="1:213" s="41" customFormat="1">
      <c r="A239" s="35"/>
      <c r="B239" s="44"/>
      <c r="C239" s="38"/>
      <c r="D239" s="38"/>
      <c r="E239" s="39"/>
      <c r="F239" s="39"/>
      <c r="G239" s="39"/>
      <c r="H239" s="39"/>
      <c r="I239" s="39"/>
      <c r="J239" s="40"/>
      <c r="K239" s="40"/>
      <c r="L239" s="40"/>
      <c r="M239" s="40"/>
      <c r="N239" s="40"/>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c r="ET239" s="35"/>
      <c r="EU239" s="35"/>
      <c r="EV239" s="35"/>
      <c r="EW239" s="35"/>
      <c r="EX239" s="35"/>
      <c r="EY239" s="35"/>
      <c r="EZ239" s="35"/>
      <c r="FA239" s="35"/>
      <c r="FB239" s="35"/>
      <c r="FC239" s="35"/>
      <c r="FD239" s="35"/>
      <c r="FE239" s="35"/>
      <c r="FF239" s="35"/>
      <c r="FG239" s="35"/>
      <c r="FH239" s="35"/>
      <c r="FI239" s="35"/>
      <c r="FJ239" s="35"/>
      <c r="FK239" s="35"/>
      <c r="FL239" s="35"/>
      <c r="FM239" s="35"/>
      <c r="FN239" s="35"/>
      <c r="FO239" s="35"/>
      <c r="FP239" s="35"/>
      <c r="FQ239" s="35"/>
      <c r="FR239" s="35"/>
      <c r="FS239" s="35"/>
      <c r="FT239" s="35"/>
      <c r="FU239" s="35"/>
      <c r="FV239" s="35"/>
      <c r="FW239" s="35"/>
      <c r="FX239" s="35"/>
      <c r="FY239" s="35"/>
      <c r="FZ239" s="35"/>
      <c r="GA239" s="35"/>
      <c r="GB239" s="35"/>
      <c r="GC239" s="35"/>
      <c r="GD239" s="35"/>
      <c r="GE239" s="35"/>
      <c r="GF239" s="35"/>
      <c r="GG239" s="35"/>
      <c r="GH239" s="35"/>
      <c r="GI239" s="35"/>
      <c r="GJ239" s="35"/>
      <c r="GK239" s="35"/>
      <c r="GL239" s="35"/>
      <c r="GM239" s="35"/>
      <c r="GN239" s="35"/>
      <c r="GO239" s="35"/>
      <c r="GP239" s="35"/>
      <c r="GQ239" s="35"/>
      <c r="GR239" s="35"/>
      <c r="GS239" s="35"/>
      <c r="GT239" s="35"/>
      <c r="GU239" s="35"/>
      <c r="GV239" s="35"/>
      <c r="GW239" s="35"/>
      <c r="GX239" s="35"/>
      <c r="GY239" s="35"/>
      <c r="GZ239" s="35"/>
      <c r="HA239" s="35"/>
      <c r="HB239" s="35"/>
      <c r="HC239" s="35"/>
      <c r="HD239" s="35"/>
      <c r="HE239" s="35"/>
    </row>
    <row r="240" spans="1:213" s="41" customFormat="1">
      <c r="A240" s="35"/>
      <c r="B240" s="44"/>
      <c r="C240" s="38"/>
      <c r="D240" s="38"/>
      <c r="E240" s="39"/>
      <c r="F240" s="39"/>
      <c r="G240" s="39"/>
      <c r="H240" s="39"/>
      <c r="I240" s="39"/>
      <c r="J240" s="40"/>
      <c r="K240" s="40"/>
      <c r="L240" s="40"/>
      <c r="M240" s="40"/>
      <c r="N240" s="40"/>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c r="ET240" s="35"/>
      <c r="EU240" s="35"/>
      <c r="EV240" s="35"/>
      <c r="EW240" s="35"/>
      <c r="EX240" s="35"/>
      <c r="EY240" s="35"/>
      <c r="EZ240" s="35"/>
      <c r="FA240" s="35"/>
      <c r="FB240" s="35"/>
      <c r="FC240" s="35"/>
      <c r="FD240" s="35"/>
      <c r="FE240" s="35"/>
      <c r="FF240" s="35"/>
      <c r="FG240" s="35"/>
      <c r="FH240" s="35"/>
      <c r="FI240" s="35"/>
      <c r="FJ240" s="35"/>
      <c r="FK240" s="35"/>
      <c r="FL240" s="35"/>
      <c r="FM240" s="35"/>
      <c r="FN240" s="35"/>
      <c r="FO240" s="35"/>
      <c r="FP240" s="35"/>
      <c r="FQ240" s="35"/>
      <c r="FR240" s="35"/>
      <c r="FS240" s="35"/>
      <c r="FT240" s="35"/>
      <c r="FU240" s="35"/>
      <c r="FV240" s="35"/>
      <c r="FW240" s="35"/>
      <c r="FX240" s="35"/>
      <c r="FY240" s="35"/>
      <c r="FZ240" s="35"/>
      <c r="GA240" s="35"/>
      <c r="GB240" s="35"/>
      <c r="GC240" s="35"/>
      <c r="GD240" s="35"/>
      <c r="GE240" s="35"/>
      <c r="GF240" s="35"/>
      <c r="GG240" s="35"/>
      <c r="GH240" s="35"/>
      <c r="GI240" s="35"/>
      <c r="GJ240" s="35"/>
      <c r="GK240" s="35"/>
      <c r="GL240" s="35"/>
      <c r="GM240" s="35"/>
      <c r="GN240" s="35"/>
      <c r="GO240" s="35"/>
      <c r="GP240" s="35"/>
      <c r="GQ240" s="35"/>
      <c r="GR240" s="35"/>
      <c r="GS240" s="35"/>
      <c r="GT240" s="35"/>
      <c r="GU240" s="35"/>
      <c r="GV240" s="35"/>
      <c r="GW240" s="35"/>
      <c r="GX240" s="35"/>
      <c r="GY240" s="35"/>
      <c r="GZ240" s="35"/>
      <c r="HA240" s="35"/>
      <c r="HB240" s="35"/>
      <c r="HC240" s="35"/>
      <c r="HD240" s="35"/>
      <c r="HE240" s="35"/>
    </row>
    <row r="241" spans="1:213" s="41" customFormat="1">
      <c r="A241" s="35"/>
      <c r="B241" s="44"/>
      <c r="C241" s="38"/>
      <c r="D241" s="38"/>
      <c r="E241" s="39"/>
      <c r="F241" s="39"/>
      <c r="G241" s="39"/>
      <c r="H241" s="39"/>
      <c r="I241" s="39"/>
      <c r="J241" s="40"/>
      <c r="K241" s="40"/>
      <c r="L241" s="40"/>
      <c r="M241" s="40"/>
      <c r="N241" s="40"/>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c r="FI241" s="35"/>
      <c r="FJ241" s="35"/>
      <c r="FK241" s="35"/>
      <c r="FL241" s="35"/>
      <c r="FM241" s="35"/>
      <c r="FN241" s="35"/>
      <c r="FO241" s="35"/>
      <c r="FP241" s="35"/>
      <c r="FQ241" s="35"/>
      <c r="FR241" s="35"/>
      <c r="FS241" s="35"/>
      <c r="FT241" s="35"/>
      <c r="FU241" s="35"/>
      <c r="FV241" s="35"/>
      <c r="FW241" s="35"/>
      <c r="FX241" s="35"/>
      <c r="FY241" s="35"/>
      <c r="FZ241" s="35"/>
      <c r="GA241" s="35"/>
      <c r="GB241" s="35"/>
      <c r="GC241" s="35"/>
      <c r="GD241" s="35"/>
      <c r="GE241" s="35"/>
      <c r="GF241" s="35"/>
      <c r="GG241" s="35"/>
      <c r="GH241" s="35"/>
      <c r="GI241" s="35"/>
      <c r="GJ241" s="35"/>
      <c r="GK241" s="35"/>
      <c r="GL241" s="35"/>
      <c r="GM241" s="35"/>
      <c r="GN241" s="35"/>
      <c r="GO241" s="35"/>
      <c r="GP241" s="35"/>
      <c r="GQ241" s="35"/>
      <c r="GR241" s="35"/>
      <c r="GS241" s="35"/>
      <c r="GT241" s="35"/>
      <c r="GU241" s="35"/>
      <c r="GV241" s="35"/>
      <c r="GW241" s="35"/>
      <c r="GX241" s="35"/>
      <c r="GY241" s="35"/>
      <c r="GZ241" s="35"/>
      <c r="HA241" s="35"/>
      <c r="HB241" s="35"/>
      <c r="HC241" s="35"/>
      <c r="HD241" s="35"/>
      <c r="HE241" s="35"/>
    </row>
    <row r="242" spans="1:213" s="41" customFormat="1">
      <c r="A242" s="35"/>
      <c r="B242" s="44"/>
      <c r="C242" s="38"/>
      <c r="D242" s="38"/>
      <c r="E242" s="39"/>
      <c r="F242" s="39"/>
      <c r="G242" s="39"/>
      <c r="H242" s="39"/>
      <c r="I242" s="39"/>
      <c r="J242" s="40"/>
      <c r="K242" s="40"/>
      <c r="L242" s="40"/>
      <c r="M242" s="40"/>
      <c r="N242" s="40"/>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c r="FI242" s="35"/>
      <c r="FJ242" s="35"/>
      <c r="FK242" s="35"/>
      <c r="FL242" s="35"/>
      <c r="FM242" s="35"/>
      <c r="FN242" s="35"/>
      <c r="FO242" s="35"/>
      <c r="FP242" s="35"/>
      <c r="FQ242" s="35"/>
      <c r="FR242" s="35"/>
      <c r="FS242" s="35"/>
      <c r="FT242" s="35"/>
      <c r="FU242" s="35"/>
      <c r="FV242" s="35"/>
      <c r="FW242" s="35"/>
      <c r="FX242" s="35"/>
      <c r="FY242" s="35"/>
      <c r="FZ242" s="35"/>
      <c r="GA242" s="35"/>
      <c r="GB242" s="35"/>
      <c r="GC242" s="35"/>
      <c r="GD242" s="35"/>
      <c r="GE242" s="35"/>
      <c r="GF242" s="35"/>
      <c r="GG242" s="35"/>
      <c r="GH242" s="35"/>
      <c r="GI242" s="35"/>
      <c r="GJ242" s="35"/>
      <c r="GK242" s="35"/>
      <c r="GL242" s="35"/>
      <c r="GM242" s="35"/>
      <c r="GN242" s="35"/>
      <c r="GO242" s="35"/>
      <c r="GP242" s="35"/>
      <c r="GQ242" s="35"/>
      <c r="GR242" s="35"/>
      <c r="GS242" s="35"/>
      <c r="GT242" s="35"/>
      <c r="GU242" s="35"/>
      <c r="GV242" s="35"/>
      <c r="GW242" s="35"/>
      <c r="GX242" s="35"/>
      <c r="GY242" s="35"/>
      <c r="GZ242" s="35"/>
      <c r="HA242" s="35"/>
      <c r="HB242" s="35"/>
      <c r="HC242" s="35"/>
      <c r="HD242" s="35"/>
      <c r="HE242" s="35"/>
    </row>
    <row r="243" spans="1:213" s="41" customFormat="1">
      <c r="A243" s="35"/>
      <c r="B243" s="44"/>
      <c r="C243" s="38"/>
      <c r="D243" s="38"/>
      <c r="E243" s="39"/>
      <c r="F243" s="39"/>
      <c r="G243" s="39"/>
      <c r="H243" s="39"/>
      <c r="I243" s="39"/>
      <c r="J243" s="40"/>
      <c r="K243" s="40"/>
      <c r="L243" s="40"/>
      <c r="M243" s="40"/>
      <c r="N243" s="40"/>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c r="FI243" s="35"/>
      <c r="FJ243" s="35"/>
      <c r="FK243" s="35"/>
      <c r="FL243" s="35"/>
      <c r="FM243" s="35"/>
      <c r="FN243" s="35"/>
      <c r="FO243" s="35"/>
      <c r="FP243" s="35"/>
      <c r="FQ243" s="35"/>
      <c r="FR243" s="35"/>
      <c r="FS243" s="35"/>
      <c r="FT243" s="35"/>
      <c r="FU243" s="35"/>
      <c r="FV243" s="35"/>
      <c r="FW243" s="35"/>
      <c r="FX243" s="35"/>
      <c r="FY243" s="35"/>
      <c r="FZ243" s="35"/>
      <c r="GA243" s="35"/>
      <c r="GB243" s="35"/>
      <c r="GC243" s="35"/>
      <c r="GD243" s="35"/>
      <c r="GE243" s="35"/>
      <c r="GF243" s="35"/>
      <c r="GG243" s="35"/>
      <c r="GH243" s="35"/>
      <c r="GI243" s="35"/>
      <c r="GJ243" s="35"/>
      <c r="GK243" s="35"/>
      <c r="GL243" s="35"/>
      <c r="GM243" s="35"/>
      <c r="GN243" s="35"/>
      <c r="GO243" s="35"/>
      <c r="GP243" s="35"/>
      <c r="GQ243" s="35"/>
      <c r="GR243" s="35"/>
      <c r="GS243" s="35"/>
      <c r="GT243" s="35"/>
      <c r="GU243" s="35"/>
      <c r="GV243" s="35"/>
      <c r="GW243" s="35"/>
      <c r="GX243" s="35"/>
      <c r="GY243" s="35"/>
      <c r="GZ243" s="35"/>
      <c r="HA243" s="35"/>
      <c r="HB243" s="35"/>
      <c r="HC243" s="35"/>
      <c r="HD243" s="35"/>
      <c r="HE243" s="35"/>
    </row>
    <row r="244" spans="1:213" s="41" customFormat="1">
      <c r="A244" s="35"/>
      <c r="B244" s="44"/>
      <c r="C244" s="38"/>
      <c r="D244" s="38"/>
      <c r="E244" s="39"/>
      <c r="F244" s="39"/>
      <c r="G244" s="39"/>
      <c r="H244" s="39"/>
      <c r="I244" s="39"/>
      <c r="J244" s="40"/>
      <c r="K244" s="40"/>
      <c r="L244" s="40"/>
      <c r="M244" s="40"/>
      <c r="N244" s="40"/>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c r="ET244" s="35"/>
      <c r="EU244" s="35"/>
      <c r="EV244" s="35"/>
      <c r="EW244" s="35"/>
      <c r="EX244" s="35"/>
      <c r="EY244" s="35"/>
      <c r="EZ244" s="35"/>
      <c r="FA244" s="35"/>
      <c r="FB244" s="35"/>
      <c r="FC244" s="35"/>
      <c r="FD244" s="35"/>
      <c r="FE244" s="35"/>
      <c r="FF244" s="35"/>
      <c r="FG244" s="35"/>
      <c r="FH244" s="35"/>
      <c r="FI244" s="35"/>
      <c r="FJ244" s="35"/>
      <c r="FK244" s="35"/>
      <c r="FL244" s="35"/>
      <c r="FM244" s="35"/>
      <c r="FN244" s="35"/>
      <c r="FO244" s="35"/>
      <c r="FP244" s="35"/>
      <c r="FQ244" s="35"/>
      <c r="FR244" s="35"/>
      <c r="FS244" s="35"/>
      <c r="FT244" s="35"/>
      <c r="FU244" s="35"/>
      <c r="FV244" s="35"/>
      <c r="FW244" s="35"/>
      <c r="FX244" s="35"/>
      <c r="FY244" s="35"/>
      <c r="FZ244" s="35"/>
      <c r="GA244" s="35"/>
      <c r="GB244" s="35"/>
      <c r="GC244" s="35"/>
      <c r="GD244" s="35"/>
      <c r="GE244" s="35"/>
      <c r="GF244" s="35"/>
      <c r="GG244" s="35"/>
      <c r="GH244" s="35"/>
      <c r="GI244" s="35"/>
      <c r="GJ244" s="35"/>
      <c r="GK244" s="35"/>
      <c r="GL244" s="35"/>
      <c r="GM244" s="35"/>
      <c r="GN244" s="35"/>
      <c r="GO244" s="35"/>
      <c r="GP244" s="35"/>
      <c r="GQ244" s="35"/>
      <c r="GR244" s="35"/>
      <c r="GS244" s="35"/>
      <c r="GT244" s="35"/>
      <c r="GU244" s="35"/>
      <c r="GV244" s="35"/>
      <c r="GW244" s="35"/>
      <c r="GX244" s="35"/>
      <c r="GY244" s="35"/>
      <c r="GZ244" s="35"/>
      <c r="HA244" s="35"/>
      <c r="HB244" s="35"/>
      <c r="HC244" s="35"/>
      <c r="HD244" s="35"/>
      <c r="HE244" s="35"/>
    </row>
    <row r="245" spans="1:213" s="41" customFormat="1">
      <c r="A245" s="35"/>
      <c r="B245" s="44"/>
      <c r="C245" s="38"/>
      <c r="D245" s="38"/>
      <c r="E245" s="39"/>
      <c r="F245" s="39"/>
      <c r="G245" s="39"/>
      <c r="H245" s="39"/>
      <c r="I245" s="39"/>
      <c r="J245" s="40"/>
      <c r="K245" s="40"/>
      <c r="L245" s="40"/>
      <c r="M245" s="40"/>
      <c r="N245" s="40"/>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c r="ET245" s="35"/>
      <c r="EU245" s="35"/>
      <c r="EV245" s="35"/>
      <c r="EW245" s="35"/>
      <c r="EX245" s="35"/>
      <c r="EY245" s="35"/>
      <c r="EZ245" s="35"/>
      <c r="FA245" s="35"/>
      <c r="FB245" s="35"/>
      <c r="FC245" s="35"/>
      <c r="FD245" s="35"/>
      <c r="FE245" s="35"/>
      <c r="FF245" s="35"/>
      <c r="FG245" s="35"/>
      <c r="FH245" s="35"/>
      <c r="FI245" s="35"/>
      <c r="FJ245" s="35"/>
      <c r="FK245" s="35"/>
      <c r="FL245" s="35"/>
      <c r="FM245" s="35"/>
      <c r="FN245" s="35"/>
      <c r="FO245" s="35"/>
      <c r="FP245" s="35"/>
      <c r="FQ245" s="35"/>
      <c r="FR245" s="35"/>
      <c r="FS245" s="35"/>
      <c r="FT245" s="35"/>
      <c r="FU245" s="35"/>
      <c r="FV245" s="35"/>
      <c r="FW245" s="35"/>
      <c r="FX245" s="35"/>
      <c r="FY245" s="35"/>
      <c r="FZ245" s="35"/>
      <c r="GA245" s="35"/>
      <c r="GB245" s="35"/>
      <c r="GC245" s="35"/>
      <c r="GD245" s="35"/>
      <c r="GE245" s="35"/>
      <c r="GF245" s="35"/>
      <c r="GG245" s="35"/>
      <c r="GH245" s="35"/>
      <c r="GI245" s="35"/>
      <c r="GJ245" s="35"/>
      <c r="GK245" s="35"/>
      <c r="GL245" s="35"/>
      <c r="GM245" s="35"/>
      <c r="GN245" s="35"/>
      <c r="GO245" s="35"/>
      <c r="GP245" s="35"/>
      <c r="GQ245" s="35"/>
      <c r="GR245" s="35"/>
      <c r="GS245" s="35"/>
      <c r="GT245" s="35"/>
      <c r="GU245" s="35"/>
      <c r="GV245" s="35"/>
      <c r="GW245" s="35"/>
      <c r="GX245" s="35"/>
      <c r="GY245" s="35"/>
      <c r="GZ245" s="35"/>
      <c r="HA245" s="35"/>
      <c r="HB245" s="35"/>
      <c r="HC245" s="35"/>
      <c r="HD245" s="35"/>
      <c r="HE245" s="35"/>
    </row>
    <row r="246" spans="1:213" s="41" customFormat="1">
      <c r="A246" s="35"/>
      <c r="B246" s="44"/>
      <c r="C246" s="38"/>
      <c r="D246" s="38"/>
      <c r="E246" s="39"/>
      <c r="F246" s="39"/>
      <c r="G246" s="39"/>
      <c r="H246" s="39"/>
      <c r="I246" s="39"/>
      <c r="J246" s="40"/>
      <c r="K246" s="40"/>
      <c r="L246" s="40"/>
      <c r="M246" s="40"/>
      <c r="N246" s="40"/>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c r="ET246" s="35"/>
      <c r="EU246" s="35"/>
      <c r="EV246" s="35"/>
      <c r="EW246" s="35"/>
      <c r="EX246" s="35"/>
      <c r="EY246" s="35"/>
      <c r="EZ246" s="35"/>
      <c r="FA246" s="35"/>
      <c r="FB246" s="35"/>
      <c r="FC246" s="35"/>
      <c r="FD246" s="35"/>
      <c r="FE246" s="35"/>
      <c r="FF246" s="35"/>
      <c r="FG246" s="35"/>
      <c r="FH246" s="35"/>
      <c r="FI246" s="35"/>
      <c r="FJ246" s="35"/>
      <c r="FK246" s="35"/>
      <c r="FL246" s="35"/>
      <c r="FM246" s="35"/>
      <c r="FN246" s="35"/>
      <c r="FO246" s="35"/>
      <c r="FP246" s="35"/>
      <c r="FQ246" s="35"/>
      <c r="FR246" s="35"/>
      <c r="FS246" s="35"/>
      <c r="FT246" s="35"/>
      <c r="FU246" s="35"/>
      <c r="FV246" s="35"/>
      <c r="FW246" s="35"/>
      <c r="FX246" s="35"/>
      <c r="FY246" s="35"/>
      <c r="FZ246" s="35"/>
      <c r="GA246" s="35"/>
      <c r="GB246" s="35"/>
      <c r="GC246" s="35"/>
      <c r="GD246" s="35"/>
      <c r="GE246" s="35"/>
      <c r="GF246" s="35"/>
      <c r="GG246" s="35"/>
      <c r="GH246" s="35"/>
      <c r="GI246" s="35"/>
      <c r="GJ246" s="35"/>
      <c r="GK246" s="35"/>
      <c r="GL246" s="35"/>
      <c r="GM246" s="35"/>
      <c r="GN246" s="35"/>
      <c r="GO246" s="35"/>
      <c r="GP246" s="35"/>
      <c r="GQ246" s="35"/>
      <c r="GR246" s="35"/>
      <c r="GS246" s="35"/>
      <c r="GT246" s="35"/>
      <c r="GU246" s="35"/>
      <c r="GV246" s="35"/>
      <c r="GW246" s="35"/>
      <c r="GX246" s="35"/>
      <c r="GY246" s="35"/>
      <c r="GZ246" s="35"/>
      <c r="HA246" s="35"/>
      <c r="HB246" s="35"/>
      <c r="HC246" s="35"/>
      <c r="HD246" s="35"/>
      <c r="HE246" s="35"/>
    </row>
    <row r="247" spans="1:213" s="41" customFormat="1">
      <c r="A247" s="35"/>
      <c r="B247" s="44"/>
      <c r="C247" s="38"/>
      <c r="D247" s="38"/>
      <c r="E247" s="39"/>
      <c r="F247" s="39"/>
      <c r="G247" s="39"/>
      <c r="H247" s="39"/>
      <c r="I247" s="39"/>
      <c r="J247" s="40"/>
      <c r="K247" s="40"/>
      <c r="L247" s="40"/>
      <c r="M247" s="40"/>
      <c r="N247" s="40"/>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c r="ET247" s="35"/>
      <c r="EU247" s="35"/>
      <c r="EV247" s="35"/>
      <c r="EW247" s="35"/>
      <c r="EX247" s="35"/>
      <c r="EY247" s="35"/>
      <c r="EZ247" s="35"/>
      <c r="FA247" s="35"/>
      <c r="FB247" s="35"/>
      <c r="FC247" s="35"/>
      <c r="FD247" s="35"/>
      <c r="FE247" s="35"/>
      <c r="FF247" s="35"/>
      <c r="FG247" s="35"/>
      <c r="FH247" s="35"/>
      <c r="FI247" s="35"/>
      <c r="FJ247" s="35"/>
      <c r="FK247" s="35"/>
      <c r="FL247" s="35"/>
      <c r="FM247" s="35"/>
      <c r="FN247" s="35"/>
      <c r="FO247" s="35"/>
      <c r="FP247" s="35"/>
      <c r="FQ247" s="35"/>
      <c r="FR247" s="35"/>
      <c r="FS247" s="35"/>
      <c r="FT247" s="35"/>
      <c r="FU247" s="35"/>
      <c r="FV247" s="35"/>
      <c r="FW247" s="35"/>
      <c r="FX247" s="35"/>
      <c r="FY247" s="35"/>
      <c r="FZ247" s="35"/>
      <c r="GA247" s="35"/>
      <c r="GB247" s="35"/>
      <c r="GC247" s="35"/>
      <c r="GD247" s="35"/>
      <c r="GE247" s="35"/>
      <c r="GF247" s="35"/>
      <c r="GG247" s="35"/>
      <c r="GH247" s="35"/>
      <c r="GI247" s="35"/>
      <c r="GJ247" s="35"/>
      <c r="GK247" s="35"/>
      <c r="GL247" s="35"/>
      <c r="GM247" s="35"/>
      <c r="GN247" s="35"/>
      <c r="GO247" s="35"/>
      <c r="GP247" s="35"/>
      <c r="GQ247" s="35"/>
      <c r="GR247" s="35"/>
      <c r="GS247" s="35"/>
      <c r="GT247" s="35"/>
      <c r="GU247" s="35"/>
      <c r="GV247" s="35"/>
      <c r="GW247" s="35"/>
      <c r="GX247" s="35"/>
      <c r="GY247" s="35"/>
      <c r="GZ247" s="35"/>
      <c r="HA247" s="35"/>
      <c r="HB247" s="35"/>
      <c r="HC247" s="35"/>
      <c r="HD247" s="35"/>
      <c r="HE247" s="35"/>
    </row>
    <row r="248" spans="1:213" s="41" customFormat="1">
      <c r="A248" s="35"/>
      <c r="B248" s="44"/>
      <c r="C248" s="38"/>
      <c r="D248" s="38"/>
      <c r="E248" s="39"/>
      <c r="F248" s="39"/>
      <c r="G248" s="39"/>
      <c r="H248" s="39"/>
      <c r="I248" s="39"/>
      <c r="J248" s="40"/>
      <c r="K248" s="40"/>
      <c r="L248" s="40"/>
      <c r="M248" s="40"/>
      <c r="N248" s="40"/>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c r="ET248" s="35"/>
      <c r="EU248" s="35"/>
      <c r="EV248" s="35"/>
      <c r="EW248" s="35"/>
      <c r="EX248" s="35"/>
      <c r="EY248" s="35"/>
      <c r="EZ248" s="35"/>
      <c r="FA248" s="35"/>
      <c r="FB248" s="35"/>
      <c r="FC248" s="35"/>
      <c r="FD248" s="35"/>
      <c r="FE248" s="35"/>
      <c r="FF248" s="35"/>
      <c r="FG248" s="35"/>
      <c r="FH248" s="35"/>
      <c r="FI248" s="35"/>
      <c r="FJ248" s="35"/>
      <c r="FK248" s="35"/>
      <c r="FL248" s="35"/>
      <c r="FM248" s="35"/>
      <c r="FN248" s="35"/>
      <c r="FO248" s="35"/>
      <c r="FP248" s="35"/>
      <c r="FQ248" s="35"/>
      <c r="FR248" s="35"/>
      <c r="FS248" s="35"/>
      <c r="FT248" s="35"/>
      <c r="FU248" s="35"/>
      <c r="FV248" s="35"/>
      <c r="FW248" s="35"/>
      <c r="FX248" s="35"/>
      <c r="FY248" s="35"/>
      <c r="FZ248" s="35"/>
      <c r="GA248" s="35"/>
      <c r="GB248" s="35"/>
      <c r="GC248" s="35"/>
      <c r="GD248" s="35"/>
      <c r="GE248" s="35"/>
      <c r="GF248" s="35"/>
      <c r="GG248" s="35"/>
      <c r="GH248" s="35"/>
      <c r="GI248" s="35"/>
      <c r="GJ248" s="35"/>
      <c r="GK248" s="35"/>
      <c r="GL248" s="35"/>
      <c r="GM248" s="35"/>
      <c r="GN248" s="35"/>
      <c r="GO248" s="35"/>
      <c r="GP248" s="35"/>
      <c r="GQ248" s="35"/>
      <c r="GR248" s="35"/>
      <c r="GS248" s="35"/>
      <c r="GT248" s="35"/>
      <c r="GU248" s="35"/>
      <c r="GV248" s="35"/>
      <c r="GW248" s="35"/>
      <c r="GX248" s="35"/>
      <c r="GY248" s="35"/>
      <c r="GZ248" s="35"/>
      <c r="HA248" s="35"/>
      <c r="HB248" s="35"/>
      <c r="HC248" s="35"/>
      <c r="HD248" s="35"/>
      <c r="HE248" s="35"/>
    </row>
    <row r="249" spans="1:213" s="41" customFormat="1">
      <c r="A249" s="35"/>
      <c r="B249" s="44"/>
      <c r="C249" s="38"/>
      <c r="D249" s="38"/>
      <c r="E249" s="39"/>
      <c r="F249" s="39"/>
      <c r="G249" s="39"/>
      <c r="H249" s="39"/>
      <c r="I249" s="39"/>
      <c r="J249" s="40"/>
      <c r="K249" s="40"/>
      <c r="L249" s="40"/>
      <c r="M249" s="40"/>
      <c r="N249" s="40"/>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c r="ET249" s="35"/>
      <c r="EU249" s="35"/>
      <c r="EV249" s="35"/>
      <c r="EW249" s="35"/>
      <c r="EX249" s="35"/>
      <c r="EY249" s="35"/>
      <c r="EZ249" s="35"/>
      <c r="FA249" s="35"/>
      <c r="FB249" s="35"/>
      <c r="FC249" s="35"/>
      <c r="FD249" s="35"/>
      <c r="FE249" s="35"/>
      <c r="FF249" s="35"/>
      <c r="FG249" s="35"/>
      <c r="FH249" s="35"/>
      <c r="FI249" s="35"/>
      <c r="FJ249" s="35"/>
      <c r="FK249" s="35"/>
      <c r="FL249" s="35"/>
      <c r="FM249" s="35"/>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row>
    <row r="250" spans="1:213" s="41" customFormat="1">
      <c r="A250" s="35"/>
      <c r="B250" s="44"/>
      <c r="C250" s="38"/>
      <c r="D250" s="38"/>
      <c r="E250" s="39"/>
      <c r="F250" s="39"/>
      <c r="G250" s="39"/>
      <c r="H250" s="39"/>
      <c r="I250" s="39"/>
      <c r="J250" s="40"/>
      <c r="K250" s="40"/>
      <c r="L250" s="40"/>
      <c r="M250" s="40"/>
      <c r="N250" s="40"/>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c r="DX250" s="35"/>
      <c r="DY250" s="35"/>
      <c r="DZ250" s="35"/>
      <c r="EA250" s="35"/>
      <c r="EB250" s="35"/>
      <c r="EC250" s="35"/>
      <c r="ED250" s="35"/>
      <c r="EE250" s="35"/>
      <c r="EF250" s="35"/>
      <c r="EG250" s="35"/>
      <c r="EH250" s="35"/>
      <c r="EI250" s="35"/>
      <c r="EJ250" s="35"/>
      <c r="EK250" s="35"/>
      <c r="EL250" s="35"/>
      <c r="EM250" s="35"/>
      <c r="EN250" s="35"/>
      <c r="EO250" s="35"/>
      <c r="EP250" s="35"/>
      <c r="EQ250" s="35"/>
      <c r="ER250" s="35"/>
      <c r="ES250" s="35"/>
      <c r="ET250" s="35"/>
      <c r="EU250" s="35"/>
      <c r="EV250" s="35"/>
      <c r="EW250" s="35"/>
      <c r="EX250" s="35"/>
      <c r="EY250" s="35"/>
      <c r="EZ250" s="35"/>
      <c r="FA250" s="35"/>
      <c r="FB250" s="35"/>
      <c r="FC250" s="35"/>
      <c r="FD250" s="35"/>
      <c r="FE250" s="35"/>
      <c r="FF250" s="35"/>
      <c r="FG250" s="35"/>
      <c r="FH250" s="35"/>
      <c r="FI250" s="35"/>
      <c r="FJ250" s="35"/>
      <c r="FK250" s="35"/>
      <c r="FL250" s="35"/>
      <c r="FM250" s="35"/>
      <c r="FN250" s="35"/>
      <c r="FO250" s="35"/>
      <c r="FP250" s="35"/>
      <c r="FQ250" s="35"/>
      <c r="FR250" s="35"/>
      <c r="FS250" s="35"/>
      <c r="FT250" s="35"/>
      <c r="FU250" s="35"/>
      <c r="FV250" s="35"/>
      <c r="FW250" s="35"/>
      <c r="FX250" s="35"/>
      <c r="FY250" s="35"/>
      <c r="FZ250" s="35"/>
      <c r="GA250" s="35"/>
      <c r="GB250" s="35"/>
      <c r="GC250" s="35"/>
      <c r="GD250" s="35"/>
      <c r="GE250" s="35"/>
      <c r="GF250" s="35"/>
      <c r="GG250" s="35"/>
      <c r="GH250" s="35"/>
      <c r="GI250" s="35"/>
      <c r="GJ250" s="35"/>
      <c r="GK250" s="35"/>
      <c r="GL250" s="35"/>
      <c r="GM250" s="35"/>
      <c r="GN250" s="35"/>
      <c r="GO250" s="35"/>
      <c r="GP250" s="35"/>
      <c r="GQ250" s="35"/>
      <c r="GR250" s="35"/>
      <c r="GS250" s="35"/>
      <c r="GT250" s="35"/>
      <c r="GU250" s="35"/>
      <c r="GV250" s="35"/>
      <c r="GW250" s="35"/>
      <c r="GX250" s="35"/>
      <c r="GY250" s="35"/>
      <c r="GZ250" s="35"/>
      <c r="HA250" s="35"/>
      <c r="HB250" s="35"/>
      <c r="HC250" s="35"/>
      <c r="HD250" s="35"/>
      <c r="HE250" s="35"/>
    </row>
    <row r="251" spans="1:213" s="41" customFormat="1">
      <c r="A251" s="35"/>
      <c r="B251" s="44"/>
      <c r="C251" s="38"/>
      <c r="D251" s="38"/>
      <c r="E251" s="39"/>
      <c r="F251" s="39"/>
      <c r="G251" s="39"/>
      <c r="H251" s="39"/>
      <c r="I251" s="39"/>
      <c r="J251" s="40"/>
      <c r="K251" s="40"/>
      <c r="L251" s="40"/>
      <c r="M251" s="40"/>
      <c r="N251" s="40"/>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5"/>
      <c r="EP251" s="35"/>
      <c r="EQ251" s="35"/>
      <c r="ER251" s="35"/>
      <c r="ES251" s="35"/>
      <c r="ET251" s="35"/>
      <c r="EU251" s="35"/>
      <c r="EV251" s="35"/>
      <c r="EW251" s="35"/>
      <c r="EX251" s="35"/>
      <c r="EY251" s="35"/>
      <c r="EZ251" s="35"/>
      <c r="FA251" s="35"/>
      <c r="FB251" s="35"/>
      <c r="FC251" s="35"/>
      <c r="FD251" s="35"/>
      <c r="FE251" s="35"/>
      <c r="FF251" s="35"/>
      <c r="FG251" s="35"/>
      <c r="FH251" s="35"/>
      <c r="FI251" s="35"/>
      <c r="FJ251" s="35"/>
      <c r="FK251" s="35"/>
      <c r="FL251" s="35"/>
      <c r="FM251" s="35"/>
      <c r="FN251" s="35"/>
      <c r="FO251" s="35"/>
      <c r="FP251" s="35"/>
      <c r="FQ251" s="35"/>
      <c r="FR251" s="35"/>
      <c r="FS251" s="35"/>
      <c r="FT251" s="35"/>
      <c r="FU251" s="35"/>
      <c r="FV251" s="35"/>
      <c r="FW251" s="35"/>
      <c r="FX251" s="35"/>
      <c r="FY251" s="35"/>
      <c r="FZ251" s="35"/>
      <c r="GA251" s="35"/>
      <c r="GB251" s="35"/>
      <c r="GC251" s="35"/>
      <c r="GD251" s="35"/>
      <c r="GE251" s="35"/>
      <c r="GF251" s="35"/>
      <c r="GG251" s="35"/>
      <c r="GH251" s="35"/>
      <c r="GI251" s="35"/>
      <c r="GJ251" s="35"/>
      <c r="GK251" s="35"/>
      <c r="GL251" s="35"/>
      <c r="GM251" s="35"/>
      <c r="GN251" s="35"/>
      <c r="GO251" s="35"/>
      <c r="GP251" s="35"/>
      <c r="GQ251" s="35"/>
      <c r="GR251" s="35"/>
      <c r="GS251" s="35"/>
      <c r="GT251" s="35"/>
      <c r="GU251" s="35"/>
      <c r="GV251" s="35"/>
      <c r="GW251" s="35"/>
      <c r="GX251" s="35"/>
      <c r="GY251" s="35"/>
      <c r="GZ251" s="35"/>
      <c r="HA251" s="35"/>
      <c r="HB251" s="35"/>
      <c r="HC251" s="35"/>
      <c r="HD251" s="35"/>
      <c r="HE251" s="35"/>
    </row>
    <row r="252" spans="1:213" s="41" customFormat="1">
      <c r="A252" s="35"/>
      <c r="B252" s="44"/>
      <c r="C252" s="38"/>
      <c r="D252" s="38"/>
      <c r="E252" s="39"/>
      <c r="F252" s="39"/>
      <c r="G252" s="39"/>
      <c r="H252" s="39"/>
      <c r="I252" s="39"/>
      <c r="J252" s="40"/>
      <c r="K252" s="40"/>
      <c r="L252" s="40"/>
      <c r="M252" s="40"/>
      <c r="N252" s="40"/>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5"/>
      <c r="EP252" s="35"/>
      <c r="EQ252" s="35"/>
      <c r="ER252" s="35"/>
      <c r="ES252" s="35"/>
      <c r="ET252" s="35"/>
      <c r="EU252" s="35"/>
      <c r="EV252" s="35"/>
      <c r="EW252" s="35"/>
      <c r="EX252" s="35"/>
      <c r="EY252" s="35"/>
      <c r="EZ252" s="35"/>
      <c r="FA252" s="35"/>
      <c r="FB252" s="35"/>
      <c r="FC252" s="35"/>
      <c r="FD252" s="35"/>
      <c r="FE252" s="35"/>
      <c r="FF252" s="35"/>
      <c r="FG252" s="35"/>
      <c r="FH252" s="35"/>
      <c r="FI252" s="35"/>
      <c r="FJ252" s="35"/>
      <c r="FK252" s="35"/>
      <c r="FL252" s="35"/>
      <c r="FM252" s="35"/>
      <c r="FN252" s="35"/>
      <c r="FO252" s="35"/>
      <c r="FP252" s="35"/>
      <c r="FQ252" s="35"/>
      <c r="FR252" s="35"/>
      <c r="FS252" s="35"/>
      <c r="FT252" s="35"/>
      <c r="FU252" s="35"/>
      <c r="FV252" s="35"/>
      <c r="FW252" s="35"/>
      <c r="FX252" s="35"/>
      <c r="FY252" s="35"/>
      <c r="FZ252" s="35"/>
      <c r="GA252" s="35"/>
      <c r="GB252" s="35"/>
      <c r="GC252" s="35"/>
      <c r="GD252" s="35"/>
      <c r="GE252" s="35"/>
      <c r="GF252" s="35"/>
      <c r="GG252" s="35"/>
      <c r="GH252" s="35"/>
      <c r="GI252" s="35"/>
      <c r="GJ252" s="35"/>
      <c r="GK252" s="35"/>
      <c r="GL252" s="35"/>
      <c r="GM252" s="35"/>
      <c r="GN252" s="35"/>
      <c r="GO252" s="35"/>
      <c r="GP252" s="35"/>
      <c r="GQ252" s="35"/>
      <c r="GR252" s="35"/>
      <c r="GS252" s="35"/>
      <c r="GT252" s="35"/>
      <c r="GU252" s="35"/>
      <c r="GV252" s="35"/>
      <c r="GW252" s="35"/>
      <c r="GX252" s="35"/>
      <c r="GY252" s="35"/>
      <c r="GZ252" s="35"/>
      <c r="HA252" s="35"/>
      <c r="HB252" s="35"/>
      <c r="HC252" s="35"/>
      <c r="HD252" s="35"/>
      <c r="HE252" s="35"/>
    </row>
    <row r="253" spans="1:213" s="41" customFormat="1">
      <c r="A253" s="35"/>
      <c r="B253" s="44"/>
      <c r="C253" s="38"/>
      <c r="D253" s="38"/>
      <c r="E253" s="39"/>
      <c r="F253" s="39"/>
      <c r="G253" s="39"/>
      <c r="H253" s="39"/>
      <c r="I253" s="39"/>
      <c r="J253" s="40"/>
      <c r="K253" s="40"/>
      <c r="L253" s="40"/>
      <c r="M253" s="40"/>
      <c r="N253" s="40"/>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5"/>
      <c r="EP253" s="35"/>
      <c r="EQ253" s="35"/>
      <c r="ER253" s="35"/>
      <c r="ES253" s="35"/>
      <c r="ET253" s="35"/>
      <c r="EU253" s="35"/>
      <c r="EV253" s="35"/>
      <c r="EW253" s="35"/>
      <c r="EX253" s="35"/>
      <c r="EY253" s="35"/>
      <c r="EZ253" s="35"/>
      <c r="FA253" s="35"/>
      <c r="FB253" s="35"/>
      <c r="FC253" s="35"/>
      <c r="FD253" s="35"/>
      <c r="FE253" s="35"/>
      <c r="FF253" s="35"/>
      <c r="FG253" s="35"/>
      <c r="FH253" s="35"/>
      <c r="FI253" s="35"/>
      <c r="FJ253" s="35"/>
      <c r="FK253" s="35"/>
      <c r="FL253" s="35"/>
      <c r="FM253" s="35"/>
      <c r="FN253" s="35"/>
      <c r="FO253" s="35"/>
      <c r="FP253" s="35"/>
      <c r="FQ253" s="35"/>
      <c r="FR253" s="35"/>
      <c r="FS253" s="35"/>
      <c r="FT253" s="35"/>
      <c r="FU253" s="35"/>
      <c r="FV253" s="35"/>
      <c r="FW253" s="35"/>
      <c r="FX253" s="35"/>
      <c r="FY253" s="35"/>
      <c r="FZ253" s="35"/>
      <c r="GA253" s="35"/>
      <c r="GB253" s="35"/>
      <c r="GC253" s="35"/>
      <c r="GD253" s="35"/>
      <c r="GE253" s="35"/>
      <c r="GF253" s="35"/>
      <c r="GG253" s="35"/>
      <c r="GH253" s="35"/>
      <c r="GI253" s="35"/>
      <c r="GJ253" s="35"/>
      <c r="GK253" s="35"/>
      <c r="GL253" s="35"/>
      <c r="GM253" s="35"/>
      <c r="GN253" s="35"/>
      <c r="GO253" s="35"/>
      <c r="GP253" s="35"/>
      <c r="GQ253" s="35"/>
      <c r="GR253" s="35"/>
      <c r="GS253" s="35"/>
      <c r="GT253" s="35"/>
      <c r="GU253" s="35"/>
      <c r="GV253" s="35"/>
      <c r="GW253" s="35"/>
      <c r="GX253" s="35"/>
      <c r="GY253" s="35"/>
      <c r="GZ253" s="35"/>
      <c r="HA253" s="35"/>
      <c r="HB253" s="35"/>
      <c r="HC253" s="35"/>
      <c r="HD253" s="35"/>
      <c r="HE253" s="35"/>
    </row>
    <row r="254" spans="1:213" s="41" customFormat="1">
      <c r="A254" s="35"/>
      <c r="B254" s="44"/>
      <c r="C254" s="38"/>
      <c r="D254" s="38"/>
      <c r="E254" s="39"/>
      <c r="F254" s="39"/>
      <c r="G254" s="39"/>
      <c r="H254" s="39"/>
      <c r="I254" s="39"/>
      <c r="J254" s="40"/>
      <c r="K254" s="40"/>
      <c r="L254" s="40"/>
      <c r="M254" s="40"/>
      <c r="N254" s="40"/>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c r="FA254" s="35"/>
      <c r="FB254" s="35"/>
      <c r="FC254" s="35"/>
      <c r="FD254" s="35"/>
      <c r="FE254" s="35"/>
      <c r="FF254" s="35"/>
      <c r="FG254" s="35"/>
      <c r="FH254" s="35"/>
      <c r="FI254" s="35"/>
      <c r="FJ254" s="35"/>
      <c r="FK254" s="35"/>
      <c r="FL254" s="35"/>
      <c r="FM254" s="35"/>
      <c r="FN254" s="35"/>
      <c r="FO254" s="35"/>
      <c r="FP254" s="35"/>
      <c r="FQ254" s="35"/>
      <c r="FR254" s="35"/>
      <c r="FS254" s="35"/>
      <c r="FT254" s="35"/>
      <c r="FU254" s="35"/>
      <c r="FV254" s="35"/>
      <c r="FW254" s="35"/>
      <c r="FX254" s="35"/>
      <c r="FY254" s="35"/>
      <c r="FZ254" s="35"/>
      <c r="GA254" s="35"/>
      <c r="GB254" s="35"/>
      <c r="GC254" s="35"/>
      <c r="GD254" s="35"/>
      <c r="GE254" s="35"/>
      <c r="GF254" s="35"/>
      <c r="GG254" s="35"/>
      <c r="GH254" s="35"/>
      <c r="GI254" s="35"/>
      <c r="GJ254" s="35"/>
      <c r="GK254" s="35"/>
      <c r="GL254" s="35"/>
      <c r="GM254" s="35"/>
      <c r="GN254" s="35"/>
      <c r="GO254" s="35"/>
      <c r="GP254" s="35"/>
      <c r="GQ254" s="35"/>
      <c r="GR254" s="35"/>
      <c r="GS254" s="35"/>
      <c r="GT254" s="35"/>
      <c r="GU254" s="35"/>
      <c r="GV254" s="35"/>
      <c r="GW254" s="35"/>
      <c r="GX254" s="35"/>
      <c r="GY254" s="35"/>
      <c r="GZ254" s="35"/>
      <c r="HA254" s="35"/>
      <c r="HB254" s="35"/>
      <c r="HC254" s="35"/>
      <c r="HD254" s="35"/>
      <c r="HE254" s="35"/>
    </row>
    <row r="255" spans="1:213" s="41" customFormat="1">
      <c r="A255" s="35"/>
      <c r="B255" s="44"/>
      <c r="C255" s="38"/>
      <c r="D255" s="38"/>
      <c r="E255" s="39"/>
      <c r="F255" s="39"/>
      <c r="G255" s="39"/>
      <c r="H255" s="39"/>
      <c r="I255" s="39"/>
      <c r="J255" s="40"/>
      <c r="K255" s="40"/>
      <c r="L255" s="40"/>
      <c r="M255" s="40"/>
      <c r="N255" s="40"/>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5"/>
      <c r="EP255" s="35"/>
      <c r="EQ255" s="35"/>
      <c r="ER255" s="35"/>
      <c r="ES255" s="35"/>
      <c r="ET255" s="35"/>
      <c r="EU255" s="35"/>
      <c r="EV255" s="35"/>
      <c r="EW255" s="35"/>
      <c r="EX255" s="35"/>
      <c r="EY255" s="35"/>
      <c r="EZ255" s="35"/>
      <c r="FA255" s="35"/>
      <c r="FB255" s="35"/>
      <c r="FC255" s="35"/>
      <c r="FD255" s="35"/>
      <c r="FE255" s="35"/>
      <c r="FF255" s="35"/>
      <c r="FG255" s="35"/>
      <c r="FH255" s="35"/>
      <c r="FI255" s="35"/>
      <c r="FJ255" s="35"/>
      <c r="FK255" s="35"/>
      <c r="FL255" s="35"/>
      <c r="FM255" s="35"/>
      <c r="FN255" s="35"/>
      <c r="FO255" s="35"/>
      <c r="FP255" s="35"/>
      <c r="FQ255" s="35"/>
      <c r="FR255" s="35"/>
      <c r="FS255" s="35"/>
      <c r="FT255" s="35"/>
      <c r="FU255" s="35"/>
      <c r="FV255" s="35"/>
      <c r="FW255" s="35"/>
      <c r="FX255" s="35"/>
      <c r="FY255" s="35"/>
      <c r="FZ255" s="35"/>
      <c r="GA255" s="35"/>
      <c r="GB255" s="35"/>
      <c r="GC255" s="35"/>
      <c r="GD255" s="35"/>
      <c r="GE255" s="35"/>
      <c r="GF255" s="35"/>
      <c r="GG255" s="35"/>
      <c r="GH255" s="35"/>
      <c r="GI255" s="35"/>
      <c r="GJ255" s="35"/>
      <c r="GK255" s="35"/>
      <c r="GL255" s="35"/>
      <c r="GM255" s="35"/>
      <c r="GN255" s="35"/>
      <c r="GO255" s="35"/>
      <c r="GP255" s="35"/>
      <c r="GQ255" s="35"/>
      <c r="GR255" s="35"/>
      <c r="GS255" s="35"/>
      <c r="GT255" s="35"/>
      <c r="GU255" s="35"/>
      <c r="GV255" s="35"/>
      <c r="GW255" s="35"/>
      <c r="GX255" s="35"/>
      <c r="GY255" s="35"/>
      <c r="GZ255" s="35"/>
      <c r="HA255" s="35"/>
      <c r="HB255" s="35"/>
      <c r="HC255" s="35"/>
      <c r="HD255" s="35"/>
      <c r="HE255" s="35"/>
    </row>
    <row r="256" spans="1:213" s="41" customFormat="1">
      <c r="A256" s="35"/>
      <c r="B256" s="44"/>
      <c r="C256" s="38"/>
      <c r="D256" s="38"/>
      <c r="E256" s="39"/>
      <c r="F256" s="39"/>
      <c r="G256" s="39"/>
      <c r="H256" s="39"/>
      <c r="I256" s="39"/>
      <c r="J256" s="40"/>
      <c r="K256" s="40"/>
      <c r="L256" s="40"/>
      <c r="M256" s="40"/>
      <c r="N256" s="40"/>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5"/>
      <c r="EP256" s="35"/>
      <c r="EQ256" s="35"/>
      <c r="ER256" s="35"/>
      <c r="ES256" s="35"/>
      <c r="ET256" s="35"/>
      <c r="EU256" s="35"/>
      <c r="EV256" s="35"/>
      <c r="EW256" s="35"/>
      <c r="EX256" s="35"/>
      <c r="EY256" s="35"/>
      <c r="EZ256" s="35"/>
      <c r="FA256" s="35"/>
      <c r="FB256" s="35"/>
      <c r="FC256" s="35"/>
      <c r="FD256" s="35"/>
      <c r="FE256" s="35"/>
      <c r="FF256" s="35"/>
      <c r="FG256" s="35"/>
      <c r="FH256" s="35"/>
      <c r="FI256" s="35"/>
      <c r="FJ256" s="35"/>
      <c r="FK256" s="35"/>
      <c r="FL256" s="35"/>
      <c r="FM256" s="35"/>
      <c r="FN256" s="35"/>
      <c r="FO256" s="35"/>
      <c r="FP256" s="35"/>
      <c r="FQ256" s="35"/>
      <c r="FR256" s="35"/>
      <c r="FS256" s="35"/>
      <c r="FT256" s="35"/>
      <c r="FU256" s="35"/>
      <c r="FV256" s="35"/>
      <c r="FW256" s="35"/>
      <c r="FX256" s="35"/>
      <c r="FY256" s="35"/>
      <c r="FZ256" s="35"/>
      <c r="GA256" s="35"/>
      <c r="GB256" s="35"/>
      <c r="GC256" s="35"/>
      <c r="GD256" s="35"/>
      <c r="GE256" s="35"/>
      <c r="GF256" s="35"/>
      <c r="GG256" s="35"/>
      <c r="GH256" s="35"/>
      <c r="GI256" s="35"/>
      <c r="GJ256" s="35"/>
      <c r="GK256" s="35"/>
      <c r="GL256" s="35"/>
      <c r="GM256" s="35"/>
      <c r="GN256" s="35"/>
      <c r="GO256" s="35"/>
      <c r="GP256" s="35"/>
      <c r="GQ256" s="35"/>
      <c r="GR256" s="35"/>
      <c r="GS256" s="35"/>
      <c r="GT256" s="35"/>
      <c r="GU256" s="35"/>
      <c r="GV256" s="35"/>
      <c r="GW256" s="35"/>
      <c r="GX256" s="35"/>
      <c r="GY256" s="35"/>
      <c r="GZ256" s="35"/>
      <c r="HA256" s="35"/>
      <c r="HB256" s="35"/>
      <c r="HC256" s="35"/>
      <c r="HD256" s="35"/>
      <c r="HE256" s="35"/>
    </row>
    <row r="257" spans="1:213" s="41" customFormat="1">
      <c r="A257" s="35"/>
      <c r="B257" s="44"/>
      <c r="C257" s="38"/>
      <c r="D257" s="38"/>
      <c r="E257" s="39"/>
      <c r="F257" s="39"/>
      <c r="G257" s="39"/>
      <c r="H257" s="39"/>
      <c r="I257" s="39"/>
      <c r="J257" s="40"/>
      <c r="K257" s="40"/>
      <c r="L257" s="40"/>
      <c r="M257" s="40"/>
      <c r="N257" s="40"/>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5"/>
      <c r="EP257" s="35"/>
      <c r="EQ257" s="35"/>
      <c r="ER257" s="35"/>
      <c r="ES257" s="35"/>
      <c r="ET257" s="35"/>
      <c r="EU257" s="35"/>
      <c r="EV257" s="35"/>
      <c r="EW257" s="35"/>
      <c r="EX257" s="35"/>
      <c r="EY257" s="35"/>
      <c r="EZ257" s="35"/>
      <c r="FA257" s="35"/>
      <c r="FB257" s="35"/>
      <c r="FC257" s="35"/>
      <c r="FD257" s="35"/>
      <c r="FE257" s="35"/>
      <c r="FF257" s="35"/>
      <c r="FG257" s="35"/>
      <c r="FH257" s="35"/>
      <c r="FI257" s="35"/>
      <c r="FJ257" s="35"/>
      <c r="FK257" s="35"/>
      <c r="FL257" s="35"/>
      <c r="FM257" s="35"/>
      <c r="FN257" s="35"/>
      <c r="FO257" s="35"/>
      <c r="FP257" s="35"/>
      <c r="FQ257" s="35"/>
      <c r="FR257" s="35"/>
      <c r="FS257" s="35"/>
      <c r="FT257" s="35"/>
      <c r="FU257" s="35"/>
      <c r="FV257" s="35"/>
      <c r="FW257" s="35"/>
      <c r="FX257" s="35"/>
      <c r="FY257" s="35"/>
      <c r="FZ257" s="35"/>
      <c r="GA257" s="35"/>
      <c r="GB257" s="35"/>
      <c r="GC257" s="35"/>
      <c r="GD257" s="35"/>
      <c r="GE257" s="35"/>
      <c r="GF257" s="35"/>
      <c r="GG257" s="35"/>
      <c r="GH257" s="35"/>
      <c r="GI257" s="35"/>
      <c r="GJ257" s="35"/>
      <c r="GK257" s="35"/>
      <c r="GL257" s="35"/>
      <c r="GM257" s="35"/>
      <c r="GN257" s="35"/>
      <c r="GO257" s="35"/>
      <c r="GP257" s="35"/>
      <c r="GQ257" s="35"/>
      <c r="GR257" s="35"/>
      <c r="GS257" s="35"/>
      <c r="GT257" s="35"/>
      <c r="GU257" s="35"/>
      <c r="GV257" s="35"/>
      <c r="GW257" s="35"/>
      <c r="GX257" s="35"/>
      <c r="GY257" s="35"/>
      <c r="GZ257" s="35"/>
      <c r="HA257" s="35"/>
      <c r="HB257" s="35"/>
      <c r="HC257" s="35"/>
      <c r="HD257" s="35"/>
      <c r="HE257" s="35"/>
    </row>
    <row r="258" spans="1:213" s="41" customFormat="1">
      <c r="A258" s="35"/>
      <c r="B258" s="44"/>
      <c r="C258" s="38"/>
      <c r="D258" s="38"/>
      <c r="E258" s="39"/>
      <c r="F258" s="39"/>
      <c r="G258" s="39"/>
      <c r="H258" s="39"/>
      <c r="I258" s="39"/>
      <c r="J258" s="40"/>
      <c r="K258" s="40"/>
      <c r="L258" s="40"/>
      <c r="M258" s="40"/>
      <c r="N258" s="40"/>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row>
    <row r="259" spans="1:213" s="41" customFormat="1">
      <c r="A259" s="35"/>
      <c r="B259" s="44"/>
      <c r="C259" s="38"/>
      <c r="D259" s="38"/>
      <c r="E259" s="39"/>
      <c r="F259" s="39"/>
      <c r="G259" s="39"/>
      <c r="H259" s="39"/>
      <c r="I259" s="39"/>
      <c r="J259" s="40"/>
      <c r="K259" s="40"/>
      <c r="L259" s="40"/>
      <c r="M259" s="40"/>
      <c r="N259" s="40"/>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5"/>
      <c r="EP259" s="35"/>
      <c r="EQ259" s="35"/>
      <c r="ER259" s="35"/>
      <c r="ES259" s="35"/>
      <c r="ET259" s="35"/>
      <c r="EU259" s="35"/>
      <c r="EV259" s="35"/>
      <c r="EW259" s="35"/>
      <c r="EX259" s="35"/>
      <c r="EY259" s="35"/>
      <c r="EZ259" s="35"/>
      <c r="FA259" s="35"/>
      <c r="FB259" s="35"/>
      <c r="FC259" s="35"/>
      <c r="FD259" s="35"/>
      <c r="FE259" s="35"/>
      <c r="FF259" s="35"/>
      <c r="FG259" s="35"/>
      <c r="FH259" s="35"/>
      <c r="FI259" s="35"/>
      <c r="FJ259" s="35"/>
      <c r="FK259" s="35"/>
      <c r="FL259" s="35"/>
      <c r="FM259" s="35"/>
      <c r="FN259" s="35"/>
      <c r="FO259" s="35"/>
      <c r="FP259" s="35"/>
      <c r="FQ259" s="35"/>
      <c r="FR259" s="35"/>
      <c r="FS259" s="35"/>
      <c r="FT259" s="35"/>
      <c r="FU259" s="35"/>
      <c r="FV259" s="35"/>
      <c r="FW259" s="35"/>
      <c r="FX259" s="35"/>
      <c r="FY259" s="35"/>
      <c r="FZ259" s="35"/>
      <c r="GA259" s="35"/>
      <c r="GB259" s="35"/>
      <c r="GC259" s="35"/>
      <c r="GD259" s="35"/>
      <c r="GE259" s="35"/>
      <c r="GF259" s="35"/>
      <c r="GG259" s="35"/>
      <c r="GH259" s="35"/>
      <c r="GI259" s="35"/>
      <c r="GJ259" s="35"/>
      <c r="GK259" s="35"/>
      <c r="GL259" s="35"/>
      <c r="GM259" s="35"/>
      <c r="GN259" s="35"/>
      <c r="GO259" s="35"/>
      <c r="GP259" s="35"/>
      <c r="GQ259" s="35"/>
      <c r="GR259" s="35"/>
      <c r="GS259" s="35"/>
      <c r="GT259" s="35"/>
      <c r="GU259" s="35"/>
      <c r="GV259" s="35"/>
      <c r="GW259" s="35"/>
      <c r="GX259" s="35"/>
      <c r="GY259" s="35"/>
      <c r="GZ259" s="35"/>
      <c r="HA259" s="35"/>
      <c r="HB259" s="35"/>
      <c r="HC259" s="35"/>
      <c r="HD259" s="35"/>
      <c r="HE259" s="35"/>
    </row>
    <row r="260" spans="1:213" s="41" customFormat="1">
      <c r="A260" s="35"/>
      <c r="B260" s="44"/>
      <c r="C260" s="38"/>
      <c r="D260" s="38"/>
      <c r="E260" s="39"/>
      <c r="F260" s="39"/>
      <c r="G260" s="39"/>
      <c r="H260" s="39"/>
      <c r="I260" s="39"/>
      <c r="J260" s="40"/>
      <c r="K260" s="40"/>
      <c r="L260" s="40"/>
      <c r="M260" s="40"/>
      <c r="N260" s="40"/>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c r="FA260" s="35"/>
      <c r="FB260" s="35"/>
      <c r="FC260" s="35"/>
      <c r="FD260" s="35"/>
      <c r="FE260" s="35"/>
      <c r="FF260" s="35"/>
      <c r="FG260" s="35"/>
      <c r="FH260" s="35"/>
      <c r="FI260" s="35"/>
      <c r="FJ260" s="35"/>
      <c r="FK260" s="35"/>
      <c r="FL260" s="35"/>
      <c r="FM260" s="35"/>
      <c r="FN260" s="35"/>
      <c r="FO260" s="35"/>
      <c r="FP260" s="35"/>
      <c r="FQ260" s="35"/>
      <c r="FR260" s="35"/>
      <c r="FS260" s="35"/>
      <c r="FT260" s="35"/>
      <c r="FU260" s="35"/>
      <c r="FV260" s="35"/>
      <c r="FW260" s="35"/>
      <c r="FX260" s="35"/>
      <c r="FY260" s="35"/>
      <c r="FZ260" s="35"/>
      <c r="GA260" s="35"/>
      <c r="GB260" s="35"/>
      <c r="GC260" s="35"/>
      <c r="GD260" s="35"/>
      <c r="GE260" s="35"/>
      <c r="GF260" s="35"/>
      <c r="GG260" s="35"/>
      <c r="GH260" s="35"/>
      <c r="GI260" s="35"/>
      <c r="GJ260" s="35"/>
      <c r="GK260" s="35"/>
      <c r="GL260" s="35"/>
      <c r="GM260" s="35"/>
      <c r="GN260" s="35"/>
      <c r="GO260" s="35"/>
      <c r="GP260" s="35"/>
      <c r="GQ260" s="35"/>
      <c r="GR260" s="35"/>
      <c r="GS260" s="35"/>
      <c r="GT260" s="35"/>
      <c r="GU260" s="35"/>
      <c r="GV260" s="35"/>
      <c r="GW260" s="35"/>
      <c r="GX260" s="35"/>
      <c r="GY260" s="35"/>
      <c r="GZ260" s="35"/>
      <c r="HA260" s="35"/>
      <c r="HB260" s="35"/>
      <c r="HC260" s="35"/>
      <c r="HD260" s="35"/>
      <c r="HE260" s="35"/>
    </row>
    <row r="261" spans="1:213" s="41" customFormat="1">
      <c r="A261" s="35"/>
      <c r="B261" s="44"/>
      <c r="C261" s="38"/>
      <c r="D261" s="38"/>
      <c r="E261" s="39"/>
      <c r="F261" s="39"/>
      <c r="G261" s="39"/>
      <c r="H261" s="39"/>
      <c r="I261" s="39"/>
      <c r="J261" s="40"/>
      <c r="K261" s="40"/>
      <c r="L261" s="40"/>
      <c r="M261" s="40"/>
      <c r="N261" s="40"/>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c r="FA261" s="35"/>
      <c r="FB261" s="35"/>
      <c r="FC261" s="35"/>
      <c r="FD261" s="35"/>
      <c r="FE261" s="35"/>
      <c r="FF261" s="35"/>
      <c r="FG261" s="35"/>
      <c r="FH261" s="35"/>
      <c r="FI261" s="35"/>
      <c r="FJ261" s="35"/>
      <c r="FK261" s="35"/>
      <c r="FL261" s="35"/>
      <c r="FM261" s="35"/>
      <c r="FN261" s="35"/>
      <c r="FO261" s="35"/>
      <c r="FP261" s="35"/>
      <c r="FQ261" s="35"/>
      <c r="FR261" s="35"/>
      <c r="FS261" s="35"/>
      <c r="FT261" s="35"/>
      <c r="FU261" s="35"/>
      <c r="FV261" s="35"/>
      <c r="FW261" s="35"/>
      <c r="FX261" s="35"/>
      <c r="FY261" s="35"/>
      <c r="FZ261" s="35"/>
      <c r="GA261" s="35"/>
      <c r="GB261" s="35"/>
      <c r="GC261" s="35"/>
      <c r="GD261" s="35"/>
      <c r="GE261" s="35"/>
      <c r="GF261" s="35"/>
      <c r="GG261" s="35"/>
      <c r="GH261" s="35"/>
      <c r="GI261" s="35"/>
      <c r="GJ261" s="35"/>
      <c r="GK261" s="35"/>
      <c r="GL261" s="35"/>
      <c r="GM261" s="35"/>
      <c r="GN261" s="35"/>
      <c r="GO261" s="35"/>
      <c r="GP261" s="35"/>
      <c r="GQ261" s="35"/>
      <c r="GR261" s="35"/>
      <c r="GS261" s="35"/>
      <c r="GT261" s="35"/>
      <c r="GU261" s="35"/>
      <c r="GV261" s="35"/>
      <c r="GW261" s="35"/>
      <c r="GX261" s="35"/>
      <c r="GY261" s="35"/>
      <c r="GZ261" s="35"/>
      <c r="HA261" s="35"/>
      <c r="HB261" s="35"/>
      <c r="HC261" s="35"/>
      <c r="HD261" s="35"/>
      <c r="HE261" s="35"/>
    </row>
    <row r="262" spans="1:213" s="41" customFormat="1">
      <c r="A262" s="35"/>
      <c r="B262" s="44"/>
      <c r="C262" s="38"/>
      <c r="D262" s="38"/>
      <c r="E262" s="39"/>
      <c r="F262" s="39"/>
      <c r="G262" s="39"/>
      <c r="H262" s="39"/>
      <c r="I262" s="39"/>
      <c r="J262" s="40"/>
      <c r="K262" s="40"/>
      <c r="L262" s="40"/>
      <c r="M262" s="40"/>
      <c r="N262" s="40"/>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c r="FA262" s="35"/>
      <c r="FB262" s="35"/>
      <c r="FC262" s="35"/>
      <c r="FD262" s="35"/>
      <c r="FE262" s="35"/>
      <c r="FF262" s="35"/>
      <c r="FG262" s="35"/>
      <c r="FH262" s="35"/>
      <c r="FI262" s="35"/>
      <c r="FJ262" s="35"/>
      <c r="FK262" s="35"/>
      <c r="FL262" s="35"/>
      <c r="FM262" s="35"/>
      <c r="FN262" s="35"/>
      <c r="FO262" s="35"/>
      <c r="FP262" s="35"/>
      <c r="FQ262" s="35"/>
      <c r="FR262" s="35"/>
      <c r="FS262" s="35"/>
      <c r="FT262" s="35"/>
      <c r="FU262" s="35"/>
      <c r="FV262" s="35"/>
      <c r="FW262" s="35"/>
      <c r="FX262" s="35"/>
      <c r="FY262" s="35"/>
      <c r="FZ262" s="35"/>
      <c r="GA262" s="35"/>
      <c r="GB262" s="35"/>
      <c r="GC262" s="35"/>
      <c r="GD262" s="35"/>
      <c r="GE262" s="35"/>
      <c r="GF262" s="35"/>
      <c r="GG262" s="35"/>
      <c r="GH262" s="35"/>
      <c r="GI262" s="35"/>
      <c r="GJ262" s="35"/>
      <c r="GK262" s="35"/>
      <c r="GL262" s="35"/>
      <c r="GM262" s="35"/>
      <c r="GN262" s="35"/>
      <c r="GO262" s="35"/>
      <c r="GP262" s="35"/>
      <c r="GQ262" s="35"/>
      <c r="GR262" s="35"/>
      <c r="GS262" s="35"/>
      <c r="GT262" s="35"/>
      <c r="GU262" s="35"/>
      <c r="GV262" s="35"/>
      <c r="GW262" s="35"/>
      <c r="GX262" s="35"/>
      <c r="GY262" s="35"/>
      <c r="GZ262" s="35"/>
      <c r="HA262" s="35"/>
      <c r="HB262" s="35"/>
      <c r="HC262" s="35"/>
      <c r="HD262" s="35"/>
      <c r="HE262" s="35"/>
    </row>
    <row r="263" spans="1:213" s="41" customFormat="1">
      <c r="A263" s="35"/>
      <c r="B263" s="44"/>
      <c r="C263" s="38"/>
      <c r="D263" s="38"/>
      <c r="E263" s="39"/>
      <c r="F263" s="39"/>
      <c r="G263" s="39"/>
      <c r="H263" s="39"/>
      <c r="I263" s="39"/>
      <c r="J263" s="40"/>
      <c r="K263" s="40"/>
      <c r="L263" s="40"/>
      <c r="M263" s="40"/>
      <c r="N263" s="40"/>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35"/>
      <c r="ED263" s="35"/>
      <c r="EE263" s="35"/>
      <c r="EF263" s="35"/>
      <c r="EG263" s="35"/>
      <c r="EH263" s="35"/>
      <c r="EI263" s="35"/>
      <c r="EJ263" s="35"/>
      <c r="EK263" s="35"/>
      <c r="EL263" s="35"/>
      <c r="EM263" s="35"/>
      <c r="EN263" s="35"/>
      <c r="EO263" s="35"/>
      <c r="EP263" s="35"/>
      <c r="EQ263" s="35"/>
      <c r="ER263" s="35"/>
      <c r="ES263" s="35"/>
      <c r="ET263" s="35"/>
      <c r="EU263" s="35"/>
      <c r="EV263" s="35"/>
      <c r="EW263" s="35"/>
      <c r="EX263" s="35"/>
      <c r="EY263" s="35"/>
      <c r="EZ263" s="35"/>
      <c r="FA263" s="35"/>
      <c r="FB263" s="35"/>
      <c r="FC263" s="35"/>
      <c r="FD263" s="35"/>
      <c r="FE263" s="35"/>
      <c r="FF263" s="35"/>
      <c r="FG263" s="35"/>
      <c r="FH263" s="35"/>
      <c r="FI263" s="35"/>
      <c r="FJ263" s="35"/>
      <c r="FK263" s="35"/>
      <c r="FL263" s="35"/>
      <c r="FM263" s="35"/>
      <c r="FN263" s="35"/>
      <c r="FO263" s="35"/>
      <c r="FP263" s="35"/>
      <c r="FQ263" s="35"/>
      <c r="FR263" s="35"/>
      <c r="FS263" s="35"/>
      <c r="FT263" s="35"/>
      <c r="FU263" s="35"/>
      <c r="FV263" s="35"/>
      <c r="FW263" s="35"/>
      <c r="FX263" s="35"/>
      <c r="FY263" s="35"/>
      <c r="FZ263" s="35"/>
      <c r="GA263" s="35"/>
      <c r="GB263" s="35"/>
      <c r="GC263" s="35"/>
      <c r="GD263" s="35"/>
      <c r="GE263" s="35"/>
      <c r="GF263" s="35"/>
      <c r="GG263" s="35"/>
      <c r="GH263" s="35"/>
      <c r="GI263" s="35"/>
      <c r="GJ263" s="35"/>
      <c r="GK263" s="35"/>
      <c r="GL263" s="35"/>
      <c r="GM263" s="35"/>
      <c r="GN263" s="35"/>
      <c r="GO263" s="35"/>
      <c r="GP263" s="35"/>
      <c r="GQ263" s="35"/>
      <c r="GR263" s="35"/>
      <c r="GS263" s="35"/>
      <c r="GT263" s="35"/>
      <c r="GU263" s="35"/>
      <c r="GV263" s="35"/>
      <c r="GW263" s="35"/>
      <c r="GX263" s="35"/>
      <c r="GY263" s="35"/>
      <c r="GZ263" s="35"/>
      <c r="HA263" s="35"/>
      <c r="HB263" s="35"/>
      <c r="HC263" s="35"/>
      <c r="HD263" s="35"/>
      <c r="HE263" s="35"/>
    </row>
    <row r="264" spans="1:213" s="41" customFormat="1">
      <c r="A264" s="35"/>
      <c r="B264" s="44"/>
      <c r="C264" s="38"/>
      <c r="D264" s="38"/>
      <c r="E264" s="39"/>
      <c r="F264" s="39"/>
      <c r="G264" s="39"/>
      <c r="H264" s="39"/>
      <c r="I264" s="39"/>
      <c r="J264" s="40"/>
      <c r="K264" s="40"/>
      <c r="L264" s="40"/>
      <c r="M264" s="40"/>
      <c r="N264" s="40"/>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c r="DU264" s="35"/>
      <c r="DV264" s="35"/>
      <c r="DW264" s="35"/>
      <c r="DX264" s="35"/>
      <c r="DY264" s="35"/>
      <c r="DZ264" s="35"/>
      <c r="EA264" s="35"/>
      <c r="EB264" s="35"/>
      <c r="EC264" s="35"/>
      <c r="ED264" s="35"/>
      <c r="EE264" s="35"/>
      <c r="EF264" s="35"/>
      <c r="EG264" s="35"/>
      <c r="EH264" s="35"/>
      <c r="EI264" s="35"/>
      <c r="EJ264" s="35"/>
      <c r="EK264" s="35"/>
      <c r="EL264" s="35"/>
      <c r="EM264" s="35"/>
      <c r="EN264" s="35"/>
      <c r="EO264" s="35"/>
      <c r="EP264" s="35"/>
      <c r="EQ264" s="35"/>
      <c r="ER264" s="35"/>
      <c r="ES264" s="35"/>
      <c r="ET264" s="35"/>
      <c r="EU264" s="35"/>
      <c r="EV264" s="35"/>
      <c r="EW264" s="35"/>
      <c r="EX264" s="35"/>
      <c r="EY264" s="35"/>
      <c r="EZ264" s="35"/>
      <c r="FA264" s="35"/>
      <c r="FB264" s="35"/>
      <c r="FC264" s="35"/>
      <c r="FD264" s="35"/>
      <c r="FE264" s="35"/>
      <c r="FF264" s="35"/>
      <c r="FG264" s="35"/>
      <c r="FH264" s="35"/>
      <c r="FI264" s="35"/>
      <c r="FJ264" s="35"/>
      <c r="FK264" s="35"/>
      <c r="FL264" s="35"/>
      <c r="FM264" s="35"/>
      <c r="FN264" s="35"/>
      <c r="FO264" s="35"/>
      <c r="FP264" s="35"/>
      <c r="FQ264" s="35"/>
      <c r="FR264" s="35"/>
      <c r="FS264" s="35"/>
      <c r="FT264" s="35"/>
      <c r="FU264" s="35"/>
      <c r="FV264" s="35"/>
      <c r="FW264" s="35"/>
      <c r="FX264" s="35"/>
      <c r="FY264" s="35"/>
      <c r="FZ264" s="35"/>
      <c r="GA264" s="35"/>
      <c r="GB264" s="35"/>
      <c r="GC264" s="35"/>
      <c r="GD264" s="35"/>
      <c r="GE264" s="35"/>
      <c r="GF264" s="35"/>
      <c r="GG264" s="35"/>
      <c r="GH264" s="35"/>
      <c r="GI264" s="35"/>
      <c r="GJ264" s="35"/>
      <c r="GK264" s="35"/>
      <c r="GL264" s="35"/>
      <c r="GM264" s="35"/>
      <c r="GN264" s="35"/>
      <c r="GO264" s="35"/>
      <c r="GP264" s="35"/>
      <c r="GQ264" s="35"/>
      <c r="GR264" s="35"/>
      <c r="GS264" s="35"/>
      <c r="GT264" s="35"/>
      <c r="GU264" s="35"/>
      <c r="GV264" s="35"/>
      <c r="GW264" s="35"/>
      <c r="GX264" s="35"/>
      <c r="GY264" s="35"/>
      <c r="GZ264" s="35"/>
      <c r="HA264" s="35"/>
      <c r="HB264" s="35"/>
      <c r="HC264" s="35"/>
      <c r="HD264" s="35"/>
      <c r="HE264" s="35"/>
    </row>
    <row r="265" spans="1:213" s="41" customFormat="1">
      <c r="A265" s="35"/>
      <c r="B265" s="44"/>
      <c r="C265" s="38"/>
      <c r="D265" s="38"/>
      <c r="E265" s="39"/>
      <c r="F265" s="39"/>
      <c r="G265" s="39"/>
      <c r="H265" s="39"/>
      <c r="I265" s="39"/>
      <c r="J265" s="40"/>
      <c r="K265" s="40"/>
      <c r="L265" s="40"/>
      <c r="M265" s="40"/>
      <c r="N265" s="40"/>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c r="FA265" s="35"/>
      <c r="FB265" s="35"/>
      <c r="FC265" s="35"/>
      <c r="FD265" s="35"/>
      <c r="FE265" s="35"/>
      <c r="FF265" s="35"/>
      <c r="FG265" s="35"/>
      <c r="FH265" s="35"/>
      <c r="FI265" s="35"/>
      <c r="FJ265" s="35"/>
      <c r="FK265" s="35"/>
      <c r="FL265" s="35"/>
      <c r="FM265" s="35"/>
      <c r="FN265" s="35"/>
      <c r="FO265" s="35"/>
      <c r="FP265" s="35"/>
      <c r="FQ265" s="35"/>
      <c r="FR265" s="35"/>
      <c r="FS265" s="35"/>
      <c r="FT265" s="35"/>
      <c r="FU265" s="35"/>
      <c r="FV265" s="35"/>
      <c r="FW265" s="35"/>
      <c r="FX265" s="35"/>
      <c r="FY265" s="35"/>
      <c r="FZ265" s="35"/>
      <c r="GA265" s="35"/>
      <c r="GB265" s="35"/>
      <c r="GC265" s="35"/>
      <c r="GD265" s="35"/>
      <c r="GE265" s="35"/>
      <c r="GF265" s="35"/>
      <c r="GG265" s="35"/>
      <c r="GH265" s="35"/>
      <c r="GI265" s="35"/>
      <c r="GJ265" s="35"/>
      <c r="GK265" s="35"/>
      <c r="GL265" s="35"/>
      <c r="GM265" s="35"/>
      <c r="GN265" s="35"/>
      <c r="GO265" s="35"/>
      <c r="GP265" s="35"/>
      <c r="GQ265" s="35"/>
      <c r="GR265" s="35"/>
      <c r="GS265" s="35"/>
      <c r="GT265" s="35"/>
      <c r="GU265" s="35"/>
      <c r="GV265" s="35"/>
      <c r="GW265" s="35"/>
      <c r="GX265" s="35"/>
      <c r="GY265" s="35"/>
      <c r="GZ265" s="35"/>
      <c r="HA265" s="35"/>
      <c r="HB265" s="35"/>
      <c r="HC265" s="35"/>
      <c r="HD265" s="35"/>
      <c r="HE265" s="35"/>
    </row>
  </sheetData>
  <mergeCells count="24">
    <mergeCell ref="R5:R7"/>
    <mergeCell ref="S5:S7"/>
    <mergeCell ref="T5:T7"/>
    <mergeCell ref="P6:P7"/>
    <mergeCell ref="Q6:Q7"/>
    <mergeCell ref="D5:Q5"/>
    <mergeCell ref="F6:H6"/>
    <mergeCell ref="K6:K7"/>
    <mergeCell ref="L6:L7"/>
    <mergeCell ref="O6:O7"/>
    <mergeCell ref="N6:N7"/>
    <mergeCell ref="I6:I7"/>
    <mergeCell ref="J6:J7"/>
    <mergeCell ref="M6:M7"/>
    <mergeCell ref="A5:A7"/>
    <mergeCell ref="B5:B7"/>
    <mergeCell ref="C5:C7"/>
    <mergeCell ref="D6:D7"/>
    <mergeCell ref="E6:E7"/>
    <mergeCell ref="R4:T4"/>
    <mergeCell ref="A1:B1"/>
    <mergeCell ref="R1:T1"/>
    <mergeCell ref="A3:N3"/>
    <mergeCell ref="A2:T2"/>
  </mergeCells>
  <pageMargins left="0.7" right="0.7" top="0.3" bottom="0.34" header="0.3" footer="0.3"/>
  <pageSetup paperSize="9" scale="65"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G7" sqref="G7:G8"/>
    </sheetView>
  </sheetViews>
  <sheetFormatPr defaultRowHeight="12.75"/>
  <cols>
    <col min="1" max="1" width="5.7109375" style="66" customWidth="1"/>
    <col min="2" max="2" width="14.85546875" style="8" customWidth="1"/>
    <col min="3" max="3" width="9" style="8" customWidth="1"/>
    <col min="4" max="4" width="9.140625" style="8" customWidth="1"/>
    <col min="5" max="5" width="8.28515625" style="8" customWidth="1"/>
    <col min="6" max="6" width="10.28515625" style="8" customWidth="1"/>
    <col min="7" max="7" width="10.5703125" style="8" customWidth="1"/>
    <col min="8" max="8" width="17.42578125" style="8" customWidth="1"/>
    <col min="9" max="9" width="10.7109375" style="8" customWidth="1"/>
    <col min="10" max="256" width="9.140625" style="8"/>
    <col min="257" max="257" width="5.7109375" style="8" customWidth="1"/>
    <col min="258" max="258" width="18" style="8" customWidth="1"/>
    <col min="259" max="259" width="11.140625" style="8" customWidth="1"/>
    <col min="260" max="260" width="10.85546875" style="8" customWidth="1"/>
    <col min="261" max="261" width="10.5703125" style="8" customWidth="1"/>
    <col min="262" max="262" width="10.28515625" style="8" customWidth="1"/>
    <col min="263" max="263" width="10.5703125" style="8" customWidth="1"/>
    <col min="264" max="264" width="11" style="8" customWidth="1"/>
    <col min="265" max="512" width="9.140625" style="8"/>
    <col min="513" max="513" width="5.7109375" style="8" customWidth="1"/>
    <col min="514" max="514" width="18" style="8" customWidth="1"/>
    <col min="515" max="515" width="11.140625" style="8" customWidth="1"/>
    <col min="516" max="516" width="10.85546875" style="8" customWidth="1"/>
    <col min="517" max="517" width="10.5703125" style="8" customWidth="1"/>
    <col min="518" max="518" width="10.28515625" style="8" customWidth="1"/>
    <col min="519" max="519" width="10.5703125" style="8" customWidth="1"/>
    <col min="520" max="520" width="11" style="8" customWidth="1"/>
    <col min="521" max="768" width="9.140625" style="8"/>
    <col min="769" max="769" width="5.7109375" style="8" customWidth="1"/>
    <col min="770" max="770" width="18" style="8" customWidth="1"/>
    <col min="771" max="771" width="11.140625" style="8" customWidth="1"/>
    <col min="772" max="772" width="10.85546875" style="8" customWidth="1"/>
    <col min="773" max="773" width="10.5703125" style="8" customWidth="1"/>
    <col min="774" max="774" width="10.28515625" style="8" customWidth="1"/>
    <col min="775" max="775" width="10.5703125" style="8" customWidth="1"/>
    <col min="776" max="776" width="11" style="8" customWidth="1"/>
    <col min="777" max="1024" width="9.140625" style="8"/>
    <col min="1025" max="1025" width="5.7109375" style="8" customWidth="1"/>
    <col min="1026" max="1026" width="18" style="8" customWidth="1"/>
    <col min="1027" max="1027" width="11.140625" style="8" customWidth="1"/>
    <col min="1028" max="1028" width="10.85546875" style="8" customWidth="1"/>
    <col min="1029" max="1029" width="10.5703125" style="8" customWidth="1"/>
    <col min="1030" max="1030" width="10.28515625" style="8" customWidth="1"/>
    <col min="1031" max="1031" width="10.5703125" style="8" customWidth="1"/>
    <col min="1032" max="1032" width="11" style="8" customWidth="1"/>
    <col min="1033" max="1280" width="9.140625" style="8"/>
    <col min="1281" max="1281" width="5.7109375" style="8" customWidth="1"/>
    <col min="1282" max="1282" width="18" style="8" customWidth="1"/>
    <col min="1283" max="1283" width="11.140625" style="8" customWidth="1"/>
    <col min="1284" max="1284" width="10.85546875" style="8" customWidth="1"/>
    <col min="1285" max="1285" width="10.5703125" style="8" customWidth="1"/>
    <col min="1286" max="1286" width="10.28515625" style="8" customWidth="1"/>
    <col min="1287" max="1287" width="10.5703125" style="8" customWidth="1"/>
    <col min="1288" max="1288" width="11" style="8" customWidth="1"/>
    <col min="1289" max="1536" width="9.140625" style="8"/>
    <col min="1537" max="1537" width="5.7109375" style="8" customWidth="1"/>
    <col min="1538" max="1538" width="18" style="8" customWidth="1"/>
    <col min="1539" max="1539" width="11.140625" style="8" customWidth="1"/>
    <col min="1540" max="1540" width="10.85546875" style="8" customWidth="1"/>
    <col min="1541" max="1541" width="10.5703125" style="8" customWidth="1"/>
    <col min="1542" max="1542" width="10.28515625" style="8" customWidth="1"/>
    <col min="1543" max="1543" width="10.5703125" style="8" customWidth="1"/>
    <col min="1544" max="1544" width="11" style="8" customWidth="1"/>
    <col min="1545" max="1792" width="9.140625" style="8"/>
    <col min="1793" max="1793" width="5.7109375" style="8" customWidth="1"/>
    <col min="1794" max="1794" width="18" style="8" customWidth="1"/>
    <col min="1795" max="1795" width="11.140625" style="8" customWidth="1"/>
    <col min="1796" max="1796" width="10.85546875" style="8" customWidth="1"/>
    <col min="1797" max="1797" width="10.5703125" style="8" customWidth="1"/>
    <col min="1798" max="1798" width="10.28515625" style="8" customWidth="1"/>
    <col min="1799" max="1799" width="10.5703125" style="8" customWidth="1"/>
    <col min="1800" max="1800" width="11" style="8" customWidth="1"/>
    <col min="1801" max="2048" width="9.140625" style="8"/>
    <col min="2049" max="2049" width="5.7109375" style="8" customWidth="1"/>
    <col min="2050" max="2050" width="18" style="8" customWidth="1"/>
    <col min="2051" max="2051" width="11.140625" style="8" customWidth="1"/>
    <col min="2052" max="2052" width="10.85546875" style="8" customWidth="1"/>
    <col min="2053" max="2053" width="10.5703125" style="8" customWidth="1"/>
    <col min="2054" max="2054" width="10.28515625" style="8" customWidth="1"/>
    <col min="2055" max="2055" width="10.5703125" style="8" customWidth="1"/>
    <col min="2056" max="2056" width="11" style="8" customWidth="1"/>
    <col min="2057" max="2304" width="9.140625" style="8"/>
    <col min="2305" max="2305" width="5.7109375" style="8" customWidth="1"/>
    <col min="2306" max="2306" width="18" style="8" customWidth="1"/>
    <col min="2307" max="2307" width="11.140625" style="8" customWidth="1"/>
    <col min="2308" max="2308" width="10.85546875" style="8" customWidth="1"/>
    <col min="2309" max="2309" width="10.5703125" style="8" customWidth="1"/>
    <col min="2310" max="2310" width="10.28515625" style="8" customWidth="1"/>
    <col min="2311" max="2311" width="10.5703125" style="8" customWidth="1"/>
    <col min="2312" max="2312" width="11" style="8" customWidth="1"/>
    <col min="2313" max="2560" width="9.140625" style="8"/>
    <col min="2561" max="2561" width="5.7109375" style="8" customWidth="1"/>
    <col min="2562" max="2562" width="18" style="8" customWidth="1"/>
    <col min="2563" max="2563" width="11.140625" style="8" customWidth="1"/>
    <col min="2564" max="2564" width="10.85546875" style="8" customWidth="1"/>
    <col min="2565" max="2565" width="10.5703125" style="8" customWidth="1"/>
    <col min="2566" max="2566" width="10.28515625" style="8" customWidth="1"/>
    <col min="2567" max="2567" width="10.5703125" style="8" customWidth="1"/>
    <col min="2568" max="2568" width="11" style="8" customWidth="1"/>
    <col min="2569" max="2816" width="9.140625" style="8"/>
    <col min="2817" max="2817" width="5.7109375" style="8" customWidth="1"/>
    <col min="2818" max="2818" width="18" style="8" customWidth="1"/>
    <col min="2819" max="2819" width="11.140625" style="8" customWidth="1"/>
    <col min="2820" max="2820" width="10.85546875" style="8" customWidth="1"/>
    <col min="2821" max="2821" width="10.5703125" style="8" customWidth="1"/>
    <col min="2822" max="2822" width="10.28515625" style="8" customWidth="1"/>
    <col min="2823" max="2823" width="10.5703125" style="8" customWidth="1"/>
    <col min="2824" max="2824" width="11" style="8" customWidth="1"/>
    <col min="2825" max="3072" width="9.140625" style="8"/>
    <col min="3073" max="3073" width="5.7109375" style="8" customWidth="1"/>
    <col min="3074" max="3074" width="18" style="8" customWidth="1"/>
    <col min="3075" max="3075" width="11.140625" style="8" customWidth="1"/>
    <col min="3076" max="3076" width="10.85546875" style="8" customWidth="1"/>
    <col min="3077" max="3077" width="10.5703125" style="8" customWidth="1"/>
    <col min="3078" max="3078" width="10.28515625" style="8" customWidth="1"/>
    <col min="3079" max="3079" width="10.5703125" style="8" customWidth="1"/>
    <col min="3080" max="3080" width="11" style="8" customWidth="1"/>
    <col min="3081" max="3328" width="9.140625" style="8"/>
    <col min="3329" max="3329" width="5.7109375" style="8" customWidth="1"/>
    <col min="3330" max="3330" width="18" style="8" customWidth="1"/>
    <col min="3331" max="3331" width="11.140625" style="8" customWidth="1"/>
    <col min="3332" max="3332" width="10.85546875" style="8" customWidth="1"/>
    <col min="3333" max="3333" width="10.5703125" style="8" customWidth="1"/>
    <col min="3334" max="3334" width="10.28515625" style="8" customWidth="1"/>
    <col min="3335" max="3335" width="10.5703125" style="8" customWidth="1"/>
    <col min="3336" max="3336" width="11" style="8" customWidth="1"/>
    <col min="3337" max="3584" width="9.140625" style="8"/>
    <col min="3585" max="3585" width="5.7109375" style="8" customWidth="1"/>
    <col min="3586" max="3586" width="18" style="8" customWidth="1"/>
    <col min="3587" max="3587" width="11.140625" style="8" customWidth="1"/>
    <col min="3588" max="3588" width="10.85546875" style="8" customWidth="1"/>
    <col min="3589" max="3589" width="10.5703125" style="8" customWidth="1"/>
    <col min="3590" max="3590" width="10.28515625" style="8" customWidth="1"/>
    <col min="3591" max="3591" width="10.5703125" style="8" customWidth="1"/>
    <col min="3592" max="3592" width="11" style="8" customWidth="1"/>
    <col min="3593" max="3840" width="9.140625" style="8"/>
    <col min="3841" max="3841" width="5.7109375" style="8" customWidth="1"/>
    <col min="3842" max="3842" width="18" style="8" customWidth="1"/>
    <col min="3843" max="3843" width="11.140625" style="8" customWidth="1"/>
    <col min="3844" max="3844" width="10.85546875" style="8" customWidth="1"/>
    <col min="3845" max="3845" width="10.5703125" style="8" customWidth="1"/>
    <col min="3846" max="3846" width="10.28515625" style="8" customWidth="1"/>
    <col min="3847" max="3847" width="10.5703125" style="8" customWidth="1"/>
    <col min="3848" max="3848" width="11" style="8" customWidth="1"/>
    <col min="3849" max="4096" width="9.140625" style="8"/>
    <col min="4097" max="4097" width="5.7109375" style="8" customWidth="1"/>
    <col min="4098" max="4098" width="18" style="8" customWidth="1"/>
    <col min="4099" max="4099" width="11.140625" style="8" customWidth="1"/>
    <col min="4100" max="4100" width="10.85546875" style="8" customWidth="1"/>
    <col min="4101" max="4101" width="10.5703125" style="8" customWidth="1"/>
    <col min="4102" max="4102" width="10.28515625" style="8" customWidth="1"/>
    <col min="4103" max="4103" width="10.5703125" style="8" customWidth="1"/>
    <col min="4104" max="4104" width="11" style="8" customWidth="1"/>
    <col min="4105" max="4352" width="9.140625" style="8"/>
    <col min="4353" max="4353" width="5.7109375" style="8" customWidth="1"/>
    <col min="4354" max="4354" width="18" style="8" customWidth="1"/>
    <col min="4355" max="4355" width="11.140625" style="8" customWidth="1"/>
    <col min="4356" max="4356" width="10.85546875" style="8" customWidth="1"/>
    <col min="4357" max="4357" width="10.5703125" style="8" customWidth="1"/>
    <col min="4358" max="4358" width="10.28515625" style="8" customWidth="1"/>
    <col min="4359" max="4359" width="10.5703125" style="8" customWidth="1"/>
    <col min="4360" max="4360" width="11" style="8" customWidth="1"/>
    <col min="4361" max="4608" width="9.140625" style="8"/>
    <col min="4609" max="4609" width="5.7109375" style="8" customWidth="1"/>
    <col min="4610" max="4610" width="18" style="8" customWidth="1"/>
    <col min="4611" max="4611" width="11.140625" style="8" customWidth="1"/>
    <col min="4612" max="4612" width="10.85546875" style="8" customWidth="1"/>
    <col min="4613" max="4613" width="10.5703125" style="8" customWidth="1"/>
    <col min="4614" max="4614" width="10.28515625" style="8" customWidth="1"/>
    <col min="4615" max="4615" width="10.5703125" style="8" customWidth="1"/>
    <col min="4616" max="4616" width="11" style="8" customWidth="1"/>
    <col min="4617" max="4864" width="9.140625" style="8"/>
    <col min="4865" max="4865" width="5.7109375" style="8" customWidth="1"/>
    <col min="4866" max="4866" width="18" style="8" customWidth="1"/>
    <col min="4867" max="4867" width="11.140625" style="8" customWidth="1"/>
    <col min="4868" max="4868" width="10.85546875" style="8" customWidth="1"/>
    <col min="4869" max="4869" width="10.5703125" style="8" customWidth="1"/>
    <col min="4870" max="4870" width="10.28515625" style="8" customWidth="1"/>
    <col min="4871" max="4871" width="10.5703125" style="8" customWidth="1"/>
    <col min="4872" max="4872" width="11" style="8" customWidth="1"/>
    <col min="4873" max="5120" width="9.140625" style="8"/>
    <col min="5121" max="5121" width="5.7109375" style="8" customWidth="1"/>
    <col min="5122" max="5122" width="18" style="8" customWidth="1"/>
    <col min="5123" max="5123" width="11.140625" style="8" customWidth="1"/>
    <col min="5124" max="5124" width="10.85546875" style="8" customWidth="1"/>
    <col min="5125" max="5125" width="10.5703125" style="8" customWidth="1"/>
    <col min="5126" max="5126" width="10.28515625" style="8" customWidth="1"/>
    <col min="5127" max="5127" width="10.5703125" style="8" customWidth="1"/>
    <col min="5128" max="5128" width="11" style="8" customWidth="1"/>
    <col min="5129" max="5376" width="9.140625" style="8"/>
    <col min="5377" max="5377" width="5.7109375" style="8" customWidth="1"/>
    <col min="5378" max="5378" width="18" style="8" customWidth="1"/>
    <col min="5379" max="5379" width="11.140625" style="8" customWidth="1"/>
    <col min="5380" max="5380" width="10.85546875" style="8" customWidth="1"/>
    <col min="5381" max="5381" width="10.5703125" style="8" customWidth="1"/>
    <col min="5382" max="5382" width="10.28515625" style="8" customWidth="1"/>
    <col min="5383" max="5383" width="10.5703125" style="8" customWidth="1"/>
    <col min="5384" max="5384" width="11" style="8" customWidth="1"/>
    <col min="5385" max="5632" width="9.140625" style="8"/>
    <col min="5633" max="5633" width="5.7109375" style="8" customWidth="1"/>
    <col min="5634" max="5634" width="18" style="8" customWidth="1"/>
    <col min="5635" max="5635" width="11.140625" style="8" customWidth="1"/>
    <col min="5636" max="5636" width="10.85546875" style="8" customWidth="1"/>
    <col min="5637" max="5637" width="10.5703125" style="8" customWidth="1"/>
    <col min="5638" max="5638" width="10.28515625" style="8" customWidth="1"/>
    <col min="5639" max="5639" width="10.5703125" style="8" customWidth="1"/>
    <col min="5640" max="5640" width="11" style="8" customWidth="1"/>
    <col min="5641" max="5888" width="9.140625" style="8"/>
    <col min="5889" max="5889" width="5.7109375" style="8" customWidth="1"/>
    <col min="5890" max="5890" width="18" style="8" customWidth="1"/>
    <col min="5891" max="5891" width="11.140625" style="8" customWidth="1"/>
    <col min="5892" max="5892" width="10.85546875" style="8" customWidth="1"/>
    <col min="5893" max="5893" width="10.5703125" style="8" customWidth="1"/>
    <col min="5894" max="5894" width="10.28515625" style="8" customWidth="1"/>
    <col min="5895" max="5895" width="10.5703125" style="8" customWidth="1"/>
    <col min="5896" max="5896" width="11" style="8" customWidth="1"/>
    <col min="5897" max="6144" width="9.140625" style="8"/>
    <col min="6145" max="6145" width="5.7109375" style="8" customWidth="1"/>
    <col min="6146" max="6146" width="18" style="8" customWidth="1"/>
    <col min="6147" max="6147" width="11.140625" style="8" customWidth="1"/>
    <col min="6148" max="6148" width="10.85546875" style="8" customWidth="1"/>
    <col min="6149" max="6149" width="10.5703125" style="8" customWidth="1"/>
    <col min="6150" max="6150" width="10.28515625" style="8" customWidth="1"/>
    <col min="6151" max="6151" width="10.5703125" style="8" customWidth="1"/>
    <col min="6152" max="6152" width="11" style="8" customWidth="1"/>
    <col min="6153" max="6400" width="9.140625" style="8"/>
    <col min="6401" max="6401" width="5.7109375" style="8" customWidth="1"/>
    <col min="6402" max="6402" width="18" style="8" customWidth="1"/>
    <col min="6403" max="6403" width="11.140625" style="8" customWidth="1"/>
    <col min="6404" max="6404" width="10.85546875" style="8" customWidth="1"/>
    <col min="6405" max="6405" width="10.5703125" style="8" customWidth="1"/>
    <col min="6406" max="6406" width="10.28515625" style="8" customWidth="1"/>
    <col min="6407" max="6407" width="10.5703125" style="8" customWidth="1"/>
    <col min="6408" max="6408" width="11" style="8" customWidth="1"/>
    <col min="6409" max="6656" width="9.140625" style="8"/>
    <col min="6657" max="6657" width="5.7109375" style="8" customWidth="1"/>
    <col min="6658" max="6658" width="18" style="8" customWidth="1"/>
    <col min="6659" max="6659" width="11.140625" style="8" customWidth="1"/>
    <col min="6660" max="6660" width="10.85546875" style="8" customWidth="1"/>
    <col min="6661" max="6661" width="10.5703125" style="8" customWidth="1"/>
    <col min="6662" max="6662" width="10.28515625" style="8" customWidth="1"/>
    <col min="6663" max="6663" width="10.5703125" style="8" customWidth="1"/>
    <col min="6664" max="6664" width="11" style="8" customWidth="1"/>
    <col min="6665" max="6912" width="9.140625" style="8"/>
    <col min="6913" max="6913" width="5.7109375" style="8" customWidth="1"/>
    <col min="6914" max="6914" width="18" style="8" customWidth="1"/>
    <col min="6915" max="6915" width="11.140625" style="8" customWidth="1"/>
    <col min="6916" max="6916" width="10.85546875" style="8" customWidth="1"/>
    <col min="6917" max="6917" width="10.5703125" style="8" customWidth="1"/>
    <col min="6918" max="6918" width="10.28515625" style="8" customWidth="1"/>
    <col min="6919" max="6919" width="10.5703125" style="8" customWidth="1"/>
    <col min="6920" max="6920" width="11" style="8" customWidth="1"/>
    <col min="6921" max="7168" width="9.140625" style="8"/>
    <col min="7169" max="7169" width="5.7109375" style="8" customWidth="1"/>
    <col min="7170" max="7170" width="18" style="8" customWidth="1"/>
    <col min="7171" max="7171" width="11.140625" style="8" customWidth="1"/>
    <col min="7172" max="7172" width="10.85546875" style="8" customWidth="1"/>
    <col min="7173" max="7173" width="10.5703125" style="8" customWidth="1"/>
    <col min="7174" max="7174" width="10.28515625" style="8" customWidth="1"/>
    <col min="7175" max="7175" width="10.5703125" style="8" customWidth="1"/>
    <col min="7176" max="7176" width="11" style="8" customWidth="1"/>
    <col min="7177" max="7424" width="9.140625" style="8"/>
    <col min="7425" max="7425" width="5.7109375" style="8" customWidth="1"/>
    <col min="7426" max="7426" width="18" style="8" customWidth="1"/>
    <col min="7427" max="7427" width="11.140625" style="8" customWidth="1"/>
    <col min="7428" max="7428" width="10.85546875" style="8" customWidth="1"/>
    <col min="7429" max="7429" width="10.5703125" style="8" customWidth="1"/>
    <col min="7430" max="7430" width="10.28515625" style="8" customWidth="1"/>
    <col min="7431" max="7431" width="10.5703125" style="8" customWidth="1"/>
    <col min="7432" max="7432" width="11" style="8" customWidth="1"/>
    <col min="7433" max="7680" width="9.140625" style="8"/>
    <col min="7681" max="7681" width="5.7109375" style="8" customWidth="1"/>
    <col min="7682" max="7682" width="18" style="8" customWidth="1"/>
    <col min="7683" max="7683" width="11.140625" style="8" customWidth="1"/>
    <col min="7684" max="7684" width="10.85546875" style="8" customWidth="1"/>
    <col min="7685" max="7685" width="10.5703125" style="8" customWidth="1"/>
    <col min="7686" max="7686" width="10.28515625" style="8" customWidth="1"/>
    <col min="7687" max="7687" width="10.5703125" style="8" customWidth="1"/>
    <col min="7688" max="7688" width="11" style="8" customWidth="1"/>
    <col min="7689" max="7936" width="9.140625" style="8"/>
    <col min="7937" max="7937" width="5.7109375" style="8" customWidth="1"/>
    <col min="7938" max="7938" width="18" style="8" customWidth="1"/>
    <col min="7939" max="7939" width="11.140625" style="8" customWidth="1"/>
    <col min="7940" max="7940" width="10.85546875" style="8" customWidth="1"/>
    <col min="7941" max="7941" width="10.5703125" style="8" customWidth="1"/>
    <col min="7942" max="7942" width="10.28515625" style="8" customWidth="1"/>
    <col min="7943" max="7943" width="10.5703125" style="8" customWidth="1"/>
    <col min="7944" max="7944" width="11" style="8" customWidth="1"/>
    <col min="7945" max="8192" width="9.140625" style="8"/>
    <col min="8193" max="8193" width="5.7109375" style="8" customWidth="1"/>
    <col min="8194" max="8194" width="18" style="8" customWidth="1"/>
    <col min="8195" max="8195" width="11.140625" style="8" customWidth="1"/>
    <col min="8196" max="8196" width="10.85546875" style="8" customWidth="1"/>
    <col min="8197" max="8197" width="10.5703125" style="8" customWidth="1"/>
    <col min="8198" max="8198" width="10.28515625" style="8" customWidth="1"/>
    <col min="8199" max="8199" width="10.5703125" style="8" customWidth="1"/>
    <col min="8200" max="8200" width="11" style="8" customWidth="1"/>
    <col min="8201" max="8448" width="9.140625" style="8"/>
    <col min="8449" max="8449" width="5.7109375" style="8" customWidth="1"/>
    <col min="8450" max="8450" width="18" style="8" customWidth="1"/>
    <col min="8451" max="8451" width="11.140625" style="8" customWidth="1"/>
    <col min="8452" max="8452" width="10.85546875" style="8" customWidth="1"/>
    <col min="8453" max="8453" width="10.5703125" style="8" customWidth="1"/>
    <col min="8454" max="8454" width="10.28515625" style="8" customWidth="1"/>
    <col min="8455" max="8455" width="10.5703125" style="8" customWidth="1"/>
    <col min="8456" max="8456" width="11" style="8" customWidth="1"/>
    <col min="8457" max="8704" width="9.140625" style="8"/>
    <col min="8705" max="8705" width="5.7109375" style="8" customWidth="1"/>
    <col min="8706" max="8706" width="18" style="8" customWidth="1"/>
    <col min="8707" max="8707" width="11.140625" style="8" customWidth="1"/>
    <col min="8708" max="8708" width="10.85546875" style="8" customWidth="1"/>
    <col min="8709" max="8709" width="10.5703125" style="8" customWidth="1"/>
    <col min="8710" max="8710" width="10.28515625" style="8" customWidth="1"/>
    <col min="8711" max="8711" width="10.5703125" style="8" customWidth="1"/>
    <col min="8712" max="8712" width="11" style="8" customWidth="1"/>
    <col min="8713" max="8960" width="9.140625" style="8"/>
    <col min="8961" max="8961" width="5.7109375" style="8" customWidth="1"/>
    <col min="8962" max="8962" width="18" style="8" customWidth="1"/>
    <col min="8963" max="8963" width="11.140625" style="8" customWidth="1"/>
    <col min="8964" max="8964" width="10.85546875" style="8" customWidth="1"/>
    <col min="8965" max="8965" width="10.5703125" style="8" customWidth="1"/>
    <col min="8966" max="8966" width="10.28515625" style="8" customWidth="1"/>
    <col min="8967" max="8967" width="10.5703125" style="8" customWidth="1"/>
    <col min="8968" max="8968" width="11" style="8" customWidth="1"/>
    <col min="8969" max="9216" width="9.140625" style="8"/>
    <col min="9217" max="9217" width="5.7109375" style="8" customWidth="1"/>
    <col min="9218" max="9218" width="18" style="8" customWidth="1"/>
    <col min="9219" max="9219" width="11.140625" style="8" customWidth="1"/>
    <col min="9220" max="9220" width="10.85546875" style="8" customWidth="1"/>
    <col min="9221" max="9221" width="10.5703125" style="8" customWidth="1"/>
    <col min="9222" max="9222" width="10.28515625" style="8" customWidth="1"/>
    <col min="9223" max="9223" width="10.5703125" style="8" customWidth="1"/>
    <col min="9224" max="9224" width="11" style="8" customWidth="1"/>
    <col min="9225" max="9472" width="9.140625" style="8"/>
    <col min="9473" max="9473" width="5.7109375" style="8" customWidth="1"/>
    <col min="9474" max="9474" width="18" style="8" customWidth="1"/>
    <col min="9475" max="9475" width="11.140625" style="8" customWidth="1"/>
    <col min="9476" max="9476" width="10.85546875" style="8" customWidth="1"/>
    <col min="9477" max="9477" width="10.5703125" style="8" customWidth="1"/>
    <col min="9478" max="9478" width="10.28515625" style="8" customWidth="1"/>
    <col min="9479" max="9479" width="10.5703125" style="8" customWidth="1"/>
    <col min="9480" max="9480" width="11" style="8" customWidth="1"/>
    <col min="9481" max="9728" width="9.140625" style="8"/>
    <col min="9729" max="9729" width="5.7109375" style="8" customWidth="1"/>
    <col min="9730" max="9730" width="18" style="8" customWidth="1"/>
    <col min="9731" max="9731" width="11.140625" style="8" customWidth="1"/>
    <col min="9732" max="9732" width="10.85546875" style="8" customWidth="1"/>
    <col min="9733" max="9733" width="10.5703125" style="8" customWidth="1"/>
    <col min="9734" max="9734" width="10.28515625" style="8" customWidth="1"/>
    <col min="9735" max="9735" width="10.5703125" style="8" customWidth="1"/>
    <col min="9736" max="9736" width="11" style="8" customWidth="1"/>
    <col min="9737" max="9984" width="9.140625" style="8"/>
    <col min="9985" max="9985" width="5.7109375" style="8" customWidth="1"/>
    <col min="9986" max="9986" width="18" style="8" customWidth="1"/>
    <col min="9987" max="9987" width="11.140625" style="8" customWidth="1"/>
    <col min="9988" max="9988" width="10.85546875" style="8" customWidth="1"/>
    <col min="9989" max="9989" width="10.5703125" style="8" customWidth="1"/>
    <col min="9990" max="9990" width="10.28515625" style="8" customWidth="1"/>
    <col min="9991" max="9991" width="10.5703125" style="8" customWidth="1"/>
    <col min="9992" max="9992" width="11" style="8" customWidth="1"/>
    <col min="9993" max="10240" width="9.140625" style="8"/>
    <col min="10241" max="10241" width="5.7109375" style="8" customWidth="1"/>
    <col min="10242" max="10242" width="18" style="8" customWidth="1"/>
    <col min="10243" max="10243" width="11.140625" style="8" customWidth="1"/>
    <col min="10244" max="10244" width="10.85546875" style="8" customWidth="1"/>
    <col min="10245" max="10245" width="10.5703125" style="8" customWidth="1"/>
    <col min="10246" max="10246" width="10.28515625" style="8" customWidth="1"/>
    <col min="10247" max="10247" width="10.5703125" style="8" customWidth="1"/>
    <col min="10248" max="10248" width="11" style="8" customWidth="1"/>
    <col min="10249" max="10496" width="9.140625" style="8"/>
    <col min="10497" max="10497" width="5.7109375" style="8" customWidth="1"/>
    <col min="10498" max="10498" width="18" style="8" customWidth="1"/>
    <col min="10499" max="10499" width="11.140625" style="8" customWidth="1"/>
    <col min="10500" max="10500" width="10.85546875" style="8" customWidth="1"/>
    <col min="10501" max="10501" width="10.5703125" style="8" customWidth="1"/>
    <col min="10502" max="10502" width="10.28515625" style="8" customWidth="1"/>
    <col min="10503" max="10503" width="10.5703125" style="8" customWidth="1"/>
    <col min="10504" max="10504" width="11" style="8" customWidth="1"/>
    <col min="10505" max="10752" width="9.140625" style="8"/>
    <col min="10753" max="10753" width="5.7109375" style="8" customWidth="1"/>
    <col min="10754" max="10754" width="18" style="8" customWidth="1"/>
    <col min="10755" max="10755" width="11.140625" style="8" customWidth="1"/>
    <col min="10756" max="10756" width="10.85546875" style="8" customWidth="1"/>
    <col min="10757" max="10757" width="10.5703125" style="8" customWidth="1"/>
    <col min="10758" max="10758" width="10.28515625" style="8" customWidth="1"/>
    <col min="10759" max="10759" width="10.5703125" style="8" customWidth="1"/>
    <col min="10760" max="10760" width="11" style="8" customWidth="1"/>
    <col min="10761" max="11008" width="9.140625" style="8"/>
    <col min="11009" max="11009" width="5.7109375" style="8" customWidth="1"/>
    <col min="11010" max="11010" width="18" style="8" customWidth="1"/>
    <col min="11011" max="11011" width="11.140625" style="8" customWidth="1"/>
    <col min="11012" max="11012" width="10.85546875" style="8" customWidth="1"/>
    <col min="11013" max="11013" width="10.5703125" style="8" customWidth="1"/>
    <col min="11014" max="11014" width="10.28515625" style="8" customWidth="1"/>
    <col min="11015" max="11015" width="10.5703125" style="8" customWidth="1"/>
    <col min="11016" max="11016" width="11" style="8" customWidth="1"/>
    <col min="11017" max="11264" width="9.140625" style="8"/>
    <col min="11265" max="11265" width="5.7109375" style="8" customWidth="1"/>
    <col min="11266" max="11266" width="18" style="8" customWidth="1"/>
    <col min="11267" max="11267" width="11.140625" style="8" customWidth="1"/>
    <col min="11268" max="11268" width="10.85546875" style="8" customWidth="1"/>
    <col min="11269" max="11269" width="10.5703125" style="8" customWidth="1"/>
    <col min="11270" max="11270" width="10.28515625" style="8" customWidth="1"/>
    <col min="11271" max="11271" width="10.5703125" style="8" customWidth="1"/>
    <col min="11272" max="11272" width="11" style="8" customWidth="1"/>
    <col min="11273" max="11520" width="9.140625" style="8"/>
    <col min="11521" max="11521" width="5.7109375" style="8" customWidth="1"/>
    <col min="11522" max="11522" width="18" style="8" customWidth="1"/>
    <col min="11523" max="11523" width="11.140625" style="8" customWidth="1"/>
    <col min="11524" max="11524" width="10.85546875" style="8" customWidth="1"/>
    <col min="11525" max="11525" width="10.5703125" style="8" customWidth="1"/>
    <col min="11526" max="11526" width="10.28515625" style="8" customWidth="1"/>
    <col min="11527" max="11527" width="10.5703125" style="8" customWidth="1"/>
    <col min="11528" max="11528" width="11" style="8" customWidth="1"/>
    <col min="11529" max="11776" width="9.140625" style="8"/>
    <col min="11777" max="11777" width="5.7109375" style="8" customWidth="1"/>
    <col min="11778" max="11778" width="18" style="8" customWidth="1"/>
    <col min="11779" max="11779" width="11.140625" style="8" customWidth="1"/>
    <col min="11780" max="11780" width="10.85546875" style="8" customWidth="1"/>
    <col min="11781" max="11781" width="10.5703125" style="8" customWidth="1"/>
    <col min="11782" max="11782" width="10.28515625" style="8" customWidth="1"/>
    <col min="11783" max="11783" width="10.5703125" style="8" customWidth="1"/>
    <col min="11784" max="11784" width="11" style="8" customWidth="1"/>
    <col min="11785" max="12032" width="9.140625" style="8"/>
    <col min="12033" max="12033" width="5.7109375" style="8" customWidth="1"/>
    <col min="12034" max="12034" width="18" style="8" customWidth="1"/>
    <col min="12035" max="12035" width="11.140625" style="8" customWidth="1"/>
    <col min="12036" max="12036" width="10.85546875" style="8" customWidth="1"/>
    <col min="12037" max="12037" width="10.5703125" style="8" customWidth="1"/>
    <col min="12038" max="12038" width="10.28515625" style="8" customWidth="1"/>
    <col min="12039" max="12039" width="10.5703125" style="8" customWidth="1"/>
    <col min="12040" max="12040" width="11" style="8" customWidth="1"/>
    <col min="12041" max="12288" width="9.140625" style="8"/>
    <col min="12289" max="12289" width="5.7109375" style="8" customWidth="1"/>
    <col min="12290" max="12290" width="18" style="8" customWidth="1"/>
    <col min="12291" max="12291" width="11.140625" style="8" customWidth="1"/>
    <col min="12292" max="12292" width="10.85546875" style="8" customWidth="1"/>
    <col min="12293" max="12293" width="10.5703125" style="8" customWidth="1"/>
    <col min="12294" max="12294" width="10.28515625" style="8" customWidth="1"/>
    <col min="12295" max="12295" width="10.5703125" style="8" customWidth="1"/>
    <col min="12296" max="12296" width="11" style="8" customWidth="1"/>
    <col min="12297" max="12544" width="9.140625" style="8"/>
    <col min="12545" max="12545" width="5.7109375" style="8" customWidth="1"/>
    <col min="12546" max="12546" width="18" style="8" customWidth="1"/>
    <col min="12547" max="12547" width="11.140625" style="8" customWidth="1"/>
    <col min="12548" max="12548" width="10.85546875" style="8" customWidth="1"/>
    <col min="12549" max="12549" width="10.5703125" style="8" customWidth="1"/>
    <col min="12550" max="12550" width="10.28515625" style="8" customWidth="1"/>
    <col min="12551" max="12551" width="10.5703125" style="8" customWidth="1"/>
    <col min="12552" max="12552" width="11" style="8" customWidth="1"/>
    <col min="12553" max="12800" width="9.140625" style="8"/>
    <col min="12801" max="12801" width="5.7109375" style="8" customWidth="1"/>
    <col min="12802" max="12802" width="18" style="8" customWidth="1"/>
    <col min="12803" max="12803" width="11.140625" style="8" customWidth="1"/>
    <col min="12804" max="12804" width="10.85546875" style="8" customWidth="1"/>
    <col min="12805" max="12805" width="10.5703125" style="8" customWidth="1"/>
    <col min="12806" max="12806" width="10.28515625" style="8" customWidth="1"/>
    <col min="12807" max="12807" width="10.5703125" style="8" customWidth="1"/>
    <col min="12808" max="12808" width="11" style="8" customWidth="1"/>
    <col min="12809" max="13056" width="9.140625" style="8"/>
    <col min="13057" max="13057" width="5.7109375" style="8" customWidth="1"/>
    <col min="13058" max="13058" width="18" style="8" customWidth="1"/>
    <col min="13059" max="13059" width="11.140625" style="8" customWidth="1"/>
    <col min="13060" max="13060" width="10.85546875" style="8" customWidth="1"/>
    <col min="13061" max="13061" width="10.5703125" style="8" customWidth="1"/>
    <col min="13062" max="13062" width="10.28515625" style="8" customWidth="1"/>
    <col min="13063" max="13063" width="10.5703125" style="8" customWidth="1"/>
    <col min="13064" max="13064" width="11" style="8" customWidth="1"/>
    <col min="13065" max="13312" width="9.140625" style="8"/>
    <col min="13313" max="13313" width="5.7109375" style="8" customWidth="1"/>
    <col min="13314" max="13314" width="18" style="8" customWidth="1"/>
    <col min="13315" max="13315" width="11.140625" style="8" customWidth="1"/>
    <col min="13316" max="13316" width="10.85546875" style="8" customWidth="1"/>
    <col min="13317" max="13317" width="10.5703125" style="8" customWidth="1"/>
    <col min="13318" max="13318" width="10.28515625" style="8" customWidth="1"/>
    <col min="13319" max="13319" width="10.5703125" style="8" customWidth="1"/>
    <col min="13320" max="13320" width="11" style="8" customWidth="1"/>
    <col min="13321" max="13568" width="9.140625" style="8"/>
    <col min="13569" max="13569" width="5.7109375" style="8" customWidth="1"/>
    <col min="13570" max="13570" width="18" style="8" customWidth="1"/>
    <col min="13571" max="13571" width="11.140625" style="8" customWidth="1"/>
    <col min="13572" max="13572" width="10.85546875" style="8" customWidth="1"/>
    <col min="13573" max="13573" width="10.5703125" style="8" customWidth="1"/>
    <col min="13574" max="13574" width="10.28515625" style="8" customWidth="1"/>
    <col min="13575" max="13575" width="10.5703125" style="8" customWidth="1"/>
    <col min="13576" max="13576" width="11" style="8" customWidth="1"/>
    <col min="13577" max="13824" width="9.140625" style="8"/>
    <col min="13825" max="13825" width="5.7109375" style="8" customWidth="1"/>
    <col min="13826" max="13826" width="18" style="8" customWidth="1"/>
    <col min="13827" max="13827" width="11.140625" style="8" customWidth="1"/>
    <col min="13828" max="13828" width="10.85546875" style="8" customWidth="1"/>
    <col min="13829" max="13829" width="10.5703125" style="8" customWidth="1"/>
    <col min="13830" max="13830" width="10.28515625" style="8" customWidth="1"/>
    <col min="13831" max="13831" width="10.5703125" style="8" customWidth="1"/>
    <col min="13832" max="13832" width="11" style="8" customWidth="1"/>
    <col min="13833" max="14080" width="9.140625" style="8"/>
    <col min="14081" max="14081" width="5.7109375" style="8" customWidth="1"/>
    <col min="14082" max="14082" width="18" style="8" customWidth="1"/>
    <col min="14083" max="14083" width="11.140625" style="8" customWidth="1"/>
    <col min="14084" max="14084" width="10.85546875" style="8" customWidth="1"/>
    <col min="14085" max="14085" width="10.5703125" style="8" customWidth="1"/>
    <col min="14086" max="14086" width="10.28515625" style="8" customWidth="1"/>
    <col min="14087" max="14087" width="10.5703125" style="8" customWidth="1"/>
    <col min="14088" max="14088" width="11" style="8" customWidth="1"/>
    <col min="14089" max="14336" width="9.140625" style="8"/>
    <col min="14337" max="14337" width="5.7109375" style="8" customWidth="1"/>
    <col min="14338" max="14338" width="18" style="8" customWidth="1"/>
    <col min="14339" max="14339" width="11.140625" style="8" customWidth="1"/>
    <col min="14340" max="14340" width="10.85546875" style="8" customWidth="1"/>
    <col min="14341" max="14341" width="10.5703125" style="8" customWidth="1"/>
    <col min="14342" max="14342" width="10.28515625" style="8" customWidth="1"/>
    <col min="14343" max="14343" width="10.5703125" style="8" customWidth="1"/>
    <col min="14344" max="14344" width="11" style="8" customWidth="1"/>
    <col min="14345" max="14592" width="9.140625" style="8"/>
    <col min="14593" max="14593" width="5.7109375" style="8" customWidth="1"/>
    <col min="14594" max="14594" width="18" style="8" customWidth="1"/>
    <col min="14595" max="14595" width="11.140625" style="8" customWidth="1"/>
    <col min="14596" max="14596" width="10.85546875" style="8" customWidth="1"/>
    <col min="14597" max="14597" width="10.5703125" style="8" customWidth="1"/>
    <col min="14598" max="14598" width="10.28515625" style="8" customWidth="1"/>
    <col min="14599" max="14599" width="10.5703125" style="8" customWidth="1"/>
    <col min="14600" max="14600" width="11" style="8" customWidth="1"/>
    <col min="14601" max="14848" width="9.140625" style="8"/>
    <col min="14849" max="14849" width="5.7109375" style="8" customWidth="1"/>
    <col min="14850" max="14850" width="18" style="8" customWidth="1"/>
    <col min="14851" max="14851" width="11.140625" style="8" customWidth="1"/>
    <col min="14852" max="14852" width="10.85546875" style="8" customWidth="1"/>
    <col min="14853" max="14853" width="10.5703125" style="8" customWidth="1"/>
    <col min="14854" max="14854" width="10.28515625" style="8" customWidth="1"/>
    <col min="14855" max="14855" width="10.5703125" style="8" customWidth="1"/>
    <col min="14856" max="14856" width="11" style="8" customWidth="1"/>
    <col min="14857" max="15104" width="9.140625" style="8"/>
    <col min="15105" max="15105" width="5.7109375" style="8" customWidth="1"/>
    <col min="15106" max="15106" width="18" style="8" customWidth="1"/>
    <col min="15107" max="15107" width="11.140625" style="8" customWidth="1"/>
    <col min="15108" max="15108" width="10.85546875" style="8" customWidth="1"/>
    <col min="15109" max="15109" width="10.5703125" style="8" customWidth="1"/>
    <col min="15110" max="15110" width="10.28515625" style="8" customWidth="1"/>
    <col min="15111" max="15111" width="10.5703125" style="8" customWidth="1"/>
    <col min="15112" max="15112" width="11" style="8" customWidth="1"/>
    <col min="15113" max="15360" width="9.140625" style="8"/>
    <col min="15361" max="15361" width="5.7109375" style="8" customWidth="1"/>
    <col min="15362" max="15362" width="18" style="8" customWidth="1"/>
    <col min="15363" max="15363" width="11.140625" style="8" customWidth="1"/>
    <col min="15364" max="15364" width="10.85546875" style="8" customWidth="1"/>
    <col min="15365" max="15365" width="10.5703125" style="8" customWidth="1"/>
    <col min="15366" max="15366" width="10.28515625" style="8" customWidth="1"/>
    <col min="15367" max="15367" width="10.5703125" style="8" customWidth="1"/>
    <col min="15368" max="15368" width="11" style="8" customWidth="1"/>
    <col min="15369" max="15616" width="9.140625" style="8"/>
    <col min="15617" max="15617" width="5.7109375" style="8" customWidth="1"/>
    <col min="15618" max="15618" width="18" style="8" customWidth="1"/>
    <col min="15619" max="15619" width="11.140625" style="8" customWidth="1"/>
    <col min="15620" max="15620" width="10.85546875" style="8" customWidth="1"/>
    <col min="15621" max="15621" width="10.5703125" style="8" customWidth="1"/>
    <col min="15622" max="15622" width="10.28515625" style="8" customWidth="1"/>
    <col min="15623" max="15623" width="10.5703125" style="8" customWidth="1"/>
    <col min="15624" max="15624" width="11" style="8" customWidth="1"/>
    <col min="15625" max="15872" width="9.140625" style="8"/>
    <col min="15873" max="15873" width="5.7109375" style="8" customWidth="1"/>
    <col min="15874" max="15874" width="18" style="8" customWidth="1"/>
    <col min="15875" max="15875" width="11.140625" style="8" customWidth="1"/>
    <col min="15876" max="15876" width="10.85546875" style="8" customWidth="1"/>
    <col min="15877" max="15877" width="10.5703125" style="8" customWidth="1"/>
    <col min="15878" max="15878" width="10.28515625" style="8" customWidth="1"/>
    <col min="15879" max="15879" width="10.5703125" style="8" customWidth="1"/>
    <col min="15880" max="15880" width="11" style="8" customWidth="1"/>
    <col min="15881" max="16128" width="9.140625" style="8"/>
    <col min="16129" max="16129" width="5.7109375" style="8" customWidth="1"/>
    <col min="16130" max="16130" width="18" style="8" customWidth="1"/>
    <col min="16131" max="16131" width="11.140625" style="8" customWidth="1"/>
    <col min="16132" max="16132" width="10.85546875" style="8" customWidth="1"/>
    <col min="16133" max="16133" width="10.5703125" style="8" customWidth="1"/>
    <col min="16134" max="16134" width="10.28515625" style="8" customWidth="1"/>
    <col min="16135" max="16135" width="10.5703125" style="8" customWidth="1"/>
    <col min="16136" max="16136" width="11" style="8" customWidth="1"/>
    <col min="16137" max="16384" width="9.140625" style="8"/>
  </cols>
  <sheetData>
    <row r="1" spans="1:9" ht="15.75">
      <c r="A1" s="403" t="s">
        <v>212</v>
      </c>
      <c r="B1" s="403"/>
      <c r="C1" s="403"/>
      <c r="D1" s="22"/>
      <c r="E1" s="22"/>
      <c r="F1" s="404" t="s">
        <v>280</v>
      </c>
      <c r="G1" s="404"/>
      <c r="H1" s="404"/>
    </row>
    <row r="2" spans="1:9" ht="15.75">
      <c r="A2" s="64"/>
      <c r="B2" s="23"/>
      <c r="C2" s="23"/>
      <c r="D2" s="22"/>
      <c r="E2" s="22"/>
      <c r="F2" s="24"/>
      <c r="G2" s="24"/>
      <c r="H2" s="24"/>
    </row>
    <row r="3" spans="1:9" ht="22.5" customHeight="1">
      <c r="A3" s="405" t="s">
        <v>281</v>
      </c>
      <c r="B3" s="405"/>
      <c r="C3" s="405"/>
      <c r="D3" s="405"/>
      <c r="E3" s="405"/>
      <c r="F3" s="405"/>
      <c r="G3" s="405"/>
      <c r="H3" s="405"/>
    </row>
    <row r="4" spans="1:9" ht="24.75" customHeight="1">
      <c r="A4" s="405" t="s">
        <v>842</v>
      </c>
      <c r="B4" s="405"/>
      <c r="C4" s="405"/>
      <c r="D4" s="405"/>
      <c r="E4" s="405"/>
      <c r="F4" s="405"/>
      <c r="G4" s="405"/>
      <c r="H4" s="405"/>
    </row>
    <row r="5" spans="1:9" ht="19.5" customHeight="1">
      <c r="A5" s="406" t="s">
        <v>282</v>
      </c>
      <c r="B5" s="406"/>
      <c r="C5" s="406"/>
      <c r="D5" s="406"/>
      <c r="E5" s="406"/>
      <c r="F5" s="406"/>
      <c r="G5" s="406"/>
      <c r="H5" s="406"/>
    </row>
    <row r="6" spans="1:9" ht="15.75">
      <c r="A6" s="65"/>
      <c r="B6" s="25"/>
      <c r="C6" s="25"/>
      <c r="D6" s="25"/>
      <c r="E6" s="25"/>
      <c r="F6" s="402" t="s">
        <v>283</v>
      </c>
      <c r="G6" s="402"/>
      <c r="H6" s="402"/>
    </row>
    <row r="7" spans="1:9" ht="21" customHeight="1">
      <c r="A7" s="407" t="s">
        <v>19</v>
      </c>
      <c r="B7" s="407" t="s">
        <v>271</v>
      </c>
      <c r="C7" s="407" t="s">
        <v>389</v>
      </c>
      <c r="D7" s="407" t="s">
        <v>284</v>
      </c>
      <c r="E7" s="407" t="s">
        <v>285</v>
      </c>
      <c r="F7" s="407" t="s">
        <v>390</v>
      </c>
      <c r="G7" s="407" t="s">
        <v>391</v>
      </c>
      <c r="H7" s="384" t="s">
        <v>392</v>
      </c>
      <c r="I7" s="407" t="s">
        <v>393</v>
      </c>
    </row>
    <row r="8" spans="1:9" ht="93" customHeight="1">
      <c r="A8" s="407"/>
      <c r="B8" s="407"/>
      <c r="C8" s="407"/>
      <c r="D8" s="407"/>
      <c r="E8" s="407"/>
      <c r="F8" s="407"/>
      <c r="G8" s="407"/>
      <c r="H8" s="384"/>
      <c r="I8" s="407"/>
    </row>
    <row r="9" spans="1:9" ht="30" customHeight="1">
      <c r="A9" s="243">
        <v>1</v>
      </c>
      <c r="B9" s="63" t="s">
        <v>110</v>
      </c>
      <c r="C9" s="244">
        <v>0.51</v>
      </c>
      <c r="D9" s="244">
        <v>0.51</v>
      </c>
      <c r="E9" s="244">
        <v>0.51</v>
      </c>
      <c r="F9" s="244">
        <v>0.51</v>
      </c>
      <c r="G9" s="244">
        <v>0.51</v>
      </c>
      <c r="H9" s="244">
        <v>0.3</v>
      </c>
      <c r="I9" s="244">
        <v>0.5</v>
      </c>
    </row>
    <row r="10" spans="1:9" ht="30" customHeight="1">
      <c r="A10" s="243">
        <v>2</v>
      </c>
      <c r="B10" s="63" t="s">
        <v>111</v>
      </c>
      <c r="C10" s="244">
        <v>0.82</v>
      </c>
      <c r="D10" s="244">
        <v>0.82</v>
      </c>
      <c r="E10" s="244">
        <v>0.82</v>
      </c>
      <c r="F10" s="244">
        <v>0.82</v>
      </c>
      <c r="G10" s="244">
        <v>0.82</v>
      </c>
      <c r="H10" s="244">
        <v>0.3</v>
      </c>
      <c r="I10" s="244">
        <v>0.5</v>
      </c>
    </row>
    <row r="11" spans="1:9" ht="30" customHeight="1">
      <c r="A11" s="243">
        <v>3</v>
      </c>
      <c r="B11" s="63" t="s">
        <v>112</v>
      </c>
      <c r="C11" s="244">
        <v>0.43</v>
      </c>
      <c r="D11" s="244">
        <v>0.43</v>
      </c>
      <c r="E11" s="244">
        <v>0.43</v>
      </c>
      <c r="F11" s="244">
        <v>0.43</v>
      </c>
      <c r="G11" s="244">
        <v>0.43</v>
      </c>
      <c r="H11" s="244">
        <v>0.3</v>
      </c>
      <c r="I11" s="244">
        <v>0.5</v>
      </c>
    </row>
    <row r="12" spans="1:9" ht="30" customHeight="1">
      <c r="A12" s="243">
        <v>4</v>
      </c>
      <c r="B12" s="63" t="s">
        <v>113</v>
      </c>
      <c r="C12" s="244">
        <v>0.16</v>
      </c>
      <c r="D12" s="244">
        <v>0.14000000000000001</v>
      </c>
      <c r="E12" s="244">
        <v>0.14000000000000001</v>
      </c>
      <c r="F12" s="244">
        <v>0.14000000000000001</v>
      </c>
      <c r="G12" s="244">
        <v>0.01</v>
      </c>
      <c r="H12" s="244">
        <v>0.3</v>
      </c>
      <c r="I12" s="244">
        <v>0.5</v>
      </c>
    </row>
    <row r="13" spans="1:9" ht="30" customHeight="1">
      <c r="A13" s="243">
        <v>5</v>
      </c>
      <c r="B13" s="63" t="s">
        <v>114</v>
      </c>
      <c r="C13" s="244">
        <v>0.82</v>
      </c>
      <c r="D13" s="244">
        <v>0.82</v>
      </c>
      <c r="E13" s="244">
        <v>0.82</v>
      </c>
      <c r="F13" s="244">
        <v>0.82</v>
      </c>
      <c r="G13" s="244">
        <v>0.82</v>
      </c>
      <c r="H13" s="244">
        <v>0.3</v>
      </c>
      <c r="I13" s="244">
        <v>0.5</v>
      </c>
    </row>
    <row r="14" spans="1:9" ht="30" customHeight="1">
      <c r="A14" s="243">
        <v>6</v>
      </c>
      <c r="B14" s="63" t="s">
        <v>115</v>
      </c>
      <c r="C14" s="244">
        <v>0.82</v>
      </c>
      <c r="D14" s="244">
        <v>0.82</v>
      </c>
      <c r="E14" s="244">
        <v>0.82</v>
      </c>
      <c r="F14" s="244">
        <v>0.82</v>
      </c>
      <c r="G14" s="244">
        <v>0.82</v>
      </c>
      <c r="H14" s="244">
        <v>0.3</v>
      </c>
      <c r="I14" s="244">
        <v>0.5</v>
      </c>
    </row>
    <row r="15" spans="1:9" ht="30" customHeight="1">
      <c r="A15" s="243">
        <v>7</v>
      </c>
      <c r="B15" s="63" t="s">
        <v>116</v>
      </c>
      <c r="C15" s="244">
        <v>0.82</v>
      </c>
      <c r="D15" s="244">
        <v>0.82</v>
      </c>
      <c r="E15" s="244">
        <v>0.82</v>
      </c>
      <c r="F15" s="244">
        <v>0.82</v>
      </c>
      <c r="G15" s="244">
        <v>0.82</v>
      </c>
      <c r="H15" s="244">
        <v>0.3</v>
      </c>
      <c r="I15" s="244">
        <v>0.5</v>
      </c>
    </row>
    <row r="16" spans="1:9" ht="30" customHeight="1">
      <c r="A16" s="243">
        <v>8</v>
      </c>
      <c r="B16" s="63" t="s">
        <v>117</v>
      </c>
      <c r="C16" s="244">
        <v>0.82</v>
      </c>
      <c r="D16" s="244">
        <v>0.82</v>
      </c>
      <c r="E16" s="244">
        <v>0.82</v>
      </c>
      <c r="F16" s="244">
        <v>0.82</v>
      </c>
      <c r="G16" s="244">
        <v>0.82</v>
      </c>
      <c r="H16" s="244">
        <v>0.3</v>
      </c>
      <c r="I16" s="244">
        <v>0.5</v>
      </c>
    </row>
    <row r="17" spans="1:9" ht="30" customHeight="1">
      <c r="A17" s="243">
        <v>9</v>
      </c>
      <c r="B17" s="63" t="s">
        <v>118</v>
      </c>
      <c r="C17" s="244">
        <v>0.82</v>
      </c>
      <c r="D17" s="244">
        <v>0.82</v>
      </c>
      <c r="E17" s="244">
        <v>0.82</v>
      </c>
      <c r="F17" s="244">
        <v>0.82</v>
      </c>
      <c r="G17" s="244">
        <v>0.82</v>
      </c>
      <c r="H17" s="244">
        <v>0.3</v>
      </c>
      <c r="I17" s="244">
        <v>0.5</v>
      </c>
    </row>
    <row r="18" spans="1:9" ht="30" customHeight="1">
      <c r="A18" s="243">
        <v>10</v>
      </c>
      <c r="B18" s="63" t="s">
        <v>119</v>
      </c>
      <c r="C18" s="244">
        <v>0.82</v>
      </c>
      <c r="D18" s="244">
        <v>0.82</v>
      </c>
      <c r="E18" s="244">
        <v>0.82</v>
      </c>
      <c r="F18" s="244">
        <v>0.82</v>
      </c>
      <c r="G18" s="244">
        <v>0.82</v>
      </c>
      <c r="H18" s="244">
        <v>0.3</v>
      </c>
      <c r="I18" s="244">
        <v>1</v>
      </c>
    </row>
    <row r="19" spans="1:9" ht="30" customHeight="1">
      <c r="A19" s="243">
        <v>11</v>
      </c>
      <c r="B19" s="63" t="s">
        <v>120</v>
      </c>
      <c r="C19" s="244">
        <v>0.82</v>
      </c>
      <c r="D19" s="244">
        <v>0.82</v>
      </c>
      <c r="E19" s="244">
        <v>0.82</v>
      </c>
      <c r="F19" s="244">
        <v>0.82</v>
      </c>
      <c r="G19" s="244">
        <v>0.82</v>
      </c>
      <c r="H19" s="244">
        <v>0.3</v>
      </c>
      <c r="I19" s="244">
        <v>1</v>
      </c>
    </row>
    <row r="20" spans="1:9" ht="30" customHeight="1">
      <c r="A20" s="243">
        <v>12</v>
      </c>
      <c r="B20" s="63" t="s">
        <v>121</v>
      </c>
      <c r="C20" s="244">
        <v>0.82</v>
      </c>
      <c r="D20" s="244">
        <v>0.82</v>
      </c>
      <c r="E20" s="244">
        <v>0.82</v>
      </c>
      <c r="F20" s="244">
        <v>0.82</v>
      </c>
      <c r="G20" s="244">
        <v>0.82</v>
      </c>
      <c r="H20" s="244">
        <v>0.3</v>
      </c>
      <c r="I20" s="244">
        <v>1</v>
      </c>
    </row>
    <row r="21" spans="1:9" ht="30" customHeight="1">
      <c r="A21" s="243">
        <v>13</v>
      </c>
      <c r="B21" s="63" t="s">
        <v>122</v>
      </c>
      <c r="C21" s="244">
        <v>0.82</v>
      </c>
      <c r="D21" s="244">
        <v>0.82</v>
      </c>
      <c r="E21" s="244">
        <v>0.82</v>
      </c>
      <c r="F21" s="244">
        <v>0.82</v>
      </c>
      <c r="G21" s="244">
        <v>0.82</v>
      </c>
      <c r="H21" s="244">
        <v>0.3</v>
      </c>
      <c r="I21" s="244">
        <v>1</v>
      </c>
    </row>
    <row r="22" spans="1:9" ht="30" customHeight="1">
      <c r="A22" s="243">
        <v>14</v>
      </c>
      <c r="B22" s="63" t="s">
        <v>123</v>
      </c>
      <c r="C22" s="244">
        <v>0.82</v>
      </c>
      <c r="D22" s="244">
        <v>0.82</v>
      </c>
      <c r="E22" s="244">
        <v>0.82</v>
      </c>
      <c r="F22" s="244">
        <v>0.82</v>
      </c>
      <c r="G22" s="244">
        <v>0.82</v>
      </c>
      <c r="H22" s="244">
        <v>0.3</v>
      </c>
      <c r="I22" s="244">
        <v>1</v>
      </c>
    </row>
    <row r="23" spans="1:9" ht="30" customHeight="1">
      <c r="A23" s="243">
        <v>15</v>
      </c>
      <c r="B23" s="63" t="s">
        <v>124</v>
      </c>
      <c r="C23" s="244">
        <v>0.82</v>
      </c>
      <c r="D23" s="244">
        <v>0.82</v>
      </c>
      <c r="E23" s="244">
        <v>0.82</v>
      </c>
      <c r="F23" s="244">
        <v>0.82</v>
      </c>
      <c r="G23" s="244">
        <v>0.82</v>
      </c>
      <c r="H23" s="244">
        <v>0.3</v>
      </c>
      <c r="I23" s="244">
        <v>1</v>
      </c>
    </row>
    <row r="24" spans="1:9" ht="30" customHeight="1">
      <c r="A24" s="243">
        <v>16</v>
      </c>
      <c r="B24" s="63" t="s">
        <v>125</v>
      </c>
      <c r="C24" s="244">
        <v>0.82</v>
      </c>
      <c r="D24" s="244">
        <v>0.82</v>
      </c>
      <c r="E24" s="244">
        <v>0.82</v>
      </c>
      <c r="F24" s="244">
        <v>0.82</v>
      </c>
      <c r="G24" s="244">
        <v>0.82</v>
      </c>
      <c r="H24" s="244">
        <v>0.3</v>
      </c>
      <c r="I24" s="244">
        <v>1</v>
      </c>
    </row>
    <row r="25" spans="1:9" ht="30" customHeight="1">
      <c r="A25" s="243">
        <v>17</v>
      </c>
      <c r="B25" s="63" t="s">
        <v>126</v>
      </c>
      <c r="C25" s="244">
        <v>0.82</v>
      </c>
      <c r="D25" s="244">
        <v>0.82</v>
      </c>
      <c r="E25" s="244">
        <v>0.82</v>
      </c>
      <c r="F25" s="244">
        <v>0.82</v>
      </c>
      <c r="G25" s="244">
        <v>0.82</v>
      </c>
      <c r="H25" s="244">
        <v>0.3</v>
      </c>
      <c r="I25" s="244">
        <v>1</v>
      </c>
    </row>
    <row r="26" spans="1:9" ht="30" customHeight="1">
      <c r="A26" s="243">
        <v>18</v>
      </c>
      <c r="B26" s="63" t="s">
        <v>127</v>
      </c>
      <c r="C26" s="244">
        <v>0.82</v>
      </c>
      <c r="D26" s="244">
        <v>0.82</v>
      </c>
      <c r="E26" s="244">
        <v>0.82</v>
      </c>
      <c r="F26" s="244">
        <v>0.82</v>
      </c>
      <c r="G26" s="244">
        <v>0.82</v>
      </c>
      <c r="H26" s="244">
        <v>0.3</v>
      </c>
      <c r="I26" s="244">
        <v>1</v>
      </c>
    </row>
    <row r="27" spans="1:9" ht="15.75" customHeight="1">
      <c r="A27" s="401" t="s">
        <v>593</v>
      </c>
      <c r="B27" s="401"/>
      <c r="C27" s="401"/>
      <c r="D27" s="401"/>
      <c r="E27" s="401"/>
      <c r="F27" s="401"/>
      <c r="G27" s="401"/>
      <c r="H27" s="401"/>
      <c r="I27" s="401"/>
    </row>
  </sheetData>
  <mergeCells count="16">
    <mergeCell ref="A27:I27"/>
    <mergeCell ref="F6:H6"/>
    <mergeCell ref="A1:C1"/>
    <mergeCell ref="F1:H1"/>
    <mergeCell ref="A3:H3"/>
    <mergeCell ref="A4:H4"/>
    <mergeCell ref="A5:H5"/>
    <mergeCell ref="H7:H8"/>
    <mergeCell ref="I7:I8"/>
    <mergeCell ref="A7:A8"/>
    <mergeCell ref="B7:B8"/>
    <mergeCell ref="C7:C8"/>
    <mergeCell ref="D7:D8"/>
    <mergeCell ref="E7:E8"/>
    <mergeCell ref="F7:F8"/>
    <mergeCell ref="G7:G8"/>
  </mergeCells>
  <printOptions horizontalCentered="1"/>
  <pageMargins left="0.7" right="0.45" top="0.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7" sqref="E7"/>
    </sheetView>
  </sheetViews>
  <sheetFormatPr defaultRowHeight="15.75"/>
  <cols>
    <col min="1" max="1" width="4.7109375" style="9" customWidth="1"/>
    <col min="2" max="2" width="16.85546875" style="9" customWidth="1"/>
    <col min="3" max="3" width="15.85546875" style="9" customWidth="1"/>
    <col min="4" max="4" width="15.42578125" style="9" customWidth="1"/>
    <col min="5" max="5" width="13.42578125" style="9" customWidth="1"/>
    <col min="6" max="6" width="12.5703125" style="9" customWidth="1"/>
    <col min="7" max="7" width="12.140625" style="9" customWidth="1"/>
    <col min="8" max="8" width="12.28515625" style="9" customWidth="1"/>
    <col min="9" max="9" width="15.140625" style="9" customWidth="1"/>
    <col min="10" max="254" width="9.140625" style="9"/>
    <col min="255" max="255" width="4.7109375" style="9" customWidth="1"/>
    <col min="256" max="256" width="16.85546875" style="9" customWidth="1"/>
    <col min="257" max="257" width="15.85546875" style="9" customWidth="1"/>
    <col min="258" max="258" width="15.42578125" style="9" customWidth="1"/>
    <col min="259" max="259" width="13.42578125" style="9" customWidth="1"/>
    <col min="260" max="260" width="12.5703125" style="9" customWidth="1"/>
    <col min="261" max="261" width="15" style="9" customWidth="1"/>
    <col min="262" max="262" width="15.28515625" style="9" customWidth="1"/>
    <col min="263" max="263" width="15.140625" style="9" customWidth="1"/>
    <col min="264" max="264" width="14.28515625" style="9" customWidth="1"/>
    <col min="265" max="265" width="15.28515625" style="9" customWidth="1"/>
    <col min="266" max="510" width="9.140625" style="9"/>
    <col min="511" max="511" width="4.7109375" style="9" customWidth="1"/>
    <col min="512" max="512" width="16.85546875" style="9" customWidth="1"/>
    <col min="513" max="513" width="15.85546875" style="9" customWidth="1"/>
    <col min="514" max="514" width="15.42578125" style="9" customWidth="1"/>
    <col min="515" max="515" width="13.42578125" style="9" customWidth="1"/>
    <col min="516" max="516" width="12.5703125" style="9" customWidth="1"/>
    <col min="517" max="517" width="15" style="9" customWidth="1"/>
    <col min="518" max="518" width="15.28515625" style="9" customWidth="1"/>
    <col min="519" max="519" width="15.140625" style="9" customWidth="1"/>
    <col min="520" max="520" width="14.28515625" style="9" customWidth="1"/>
    <col min="521" max="521" width="15.28515625" style="9" customWidth="1"/>
    <col min="522" max="766" width="9.140625" style="9"/>
    <col min="767" max="767" width="4.7109375" style="9" customWidth="1"/>
    <col min="768" max="768" width="16.85546875" style="9" customWidth="1"/>
    <col min="769" max="769" width="15.85546875" style="9" customWidth="1"/>
    <col min="770" max="770" width="15.42578125" style="9" customWidth="1"/>
    <col min="771" max="771" width="13.42578125" style="9" customWidth="1"/>
    <col min="772" max="772" width="12.5703125" style="9" customWidth="1"/>
    <col min="773" max="773" width="15" style="9" customWidth="1"/>
    <col min="774" max="774" width="15.28515625" style="9" customWidth="1"/>
    <col min="775" max="775" width="15.140625" style="9" customWidth="1"/>
    <col min="776" max="776" width="14.28515625" style="9" customWidth="1"/>
    <col min="777" max="777" width="15.28515625" style="9" customWidth="1"/>
    <col min="778" max="1022" width="9.140625" style="9"/>
    <col min="1023" max="1023" width="4.7109375" style="9" customWidth="1"/>
    <col min="1024" max="1024" width="16.85546875" style="9" customWidth="1"/>
    <col min="1025" max="1025" width="15.85546875" style="9" customWidth="1"/>
    <col min="1026" max="1026" width="15.42578125" style="9" customWidth="1"/>
    <col min="1027" max="1027" width="13.42578125" style="9" customWidth="1"/>
    <col min="1028" max="1028" width="12.5703125" style="9" customWidth="1"/>
    <col min="1029" max="1029" width="15" style="9" customWidth="1"/>
    <col min="1030" max="1030" width="15.28515625" style="9" customWidth="1"/>
    <col min="1031" max="1031" width="15.140625" style="9" customWidth="1"/>
    <col min="1032" max="1032" width="14.28515625" style="9" customWidth="1"/>
    <col min="1033" max="1033" width="15.28515625" style="9" customWidth="1"/>
    <col min="1034" max="1278" width="9.140625" style="9"/>
    <col min="1279" max="1279" width="4.7109375" style="9" customWidth="1"/>
    <col min="1280" max="1280" width="16.85546875" style="9" customWidth="1"/>
    <col min="1281" max="1281" width="15.85546875" style="9" customWidth="1"/>
    <col min="1282" max="1282" width="15.42578125" style="9" customWidth="1"/>
    <col min="1283" max="1283" width="13.42578125" style="9" customWidth="1"/>
    <col min="1284" max="1284" width="12.5703125" style="9" customWidth="1"/>
    <col min="1285" max="1285" width="15" style="9" customWidth="1"/>
    <col min="1286" max="1286" width="15.28515625" style="9" customWidth="1"/>
    <col min="1287" max="1287" width="15.140625" style="9" customWidth="1"/>
    <col min="1288" max="1288" width="14.28515625" style="9" customWidth="1"/>
    <col min="1289" max="1289" width="15.28515625" style="9" customWidth="1"/>
    <col min="1290" max="1534" width="9.140625" style="9"/>
    <col min="1535" max="1535" width="4.7109375" style="9" customWidth="1"/>
    <col min="1536" max="1536" width="16.85546875" style="9" customWidth="1"/>
    <col min="1537" max="1537" width="15.85546875" style="9" customWidth="1"/>
    <col min="1538" max="1538" width="15.42578125" style="9" customWidth="1"/>
    <col min="1539" max="1539" width="13.42578125" style="9" customWidth="1"/>
    <col min="1540" max="1540" width="12.5703125" style="9" customWidth="1"/>
    <col min="1541" max="1541" width="15" style="9" customWidth="1"/>
    <col min="1542" max="1542" width="15.28515625" style="9" customWidth="1"/>
    <col min="1543" max="1543" width="15.140625" style="9" customWidth="1"/>
    <col min="1544" max="1544" width="14.28515625" style="9" customWidth="1"/>
    <col min="1545" max="1545" width="15.28515625" style="9" customWidth="1"/>
    <col min="1546" max="1790" width="9.140625" style="9"/>
    <col min="1791" max="1791" width="4.7109375" style="9" customWidth="1"/>
    <col min="1792" max="1792" width="16.85546875" style="9" customWidth="1"/>
    <col min="1793" max="1793" width="15.85546875" style="9" customWidth="1"/>
    <col min="1794" max="1794" width="15.42578125" style="9" customWidth="1"/>
    <col min="1795" max="1795" width="13.42578125" style="9" customWidth="1"/>
    <col min="1796" max="1796" width="12.5703125" style="9" customWidth="1"/>
    <col min="1797" max="1797" width="15" style="9" customWidth="1"/>
    <col min="1798" max="1798" width="15.28515625" style="9" customWidth="1"/>
    <col min="1799" max="1799" width="15.140625" style="9" customWidth="1"/>
    <col min="1800" max="1800" width="14.28515625" style="9" customWidth="1"/>
    <col min="1801" max="1801" width="15.28515625" style="9" customWidth="1"/>
    <col min="1802" max="2046" width="9.140625" style="9"/>
    <col min="2047" max="2047" width="4.7109375" style="9" customWidth="1"/>
    <col min="2048" max="2048" width="16.85546875" style="9" customWidth="1"/>
    <col min="2049" max="2049" width="15.85546875" style="9" customWidth="1"/>
    <col min="2050" max="2050" width="15.42578125" style="9" customWidth="1"/>
    <col min="2051" max="2051" width="13.42578125" style="9" customWidth="1"/>
    <col min="2052" max="2052" width="12.5703125" style="9" customWidth="1"/>
    <col min="2053" max="2053" width="15" style="9" customWidth="1"/>
    <col min="2054" max="2054" width="15.28515625" style="9" customWidth="1"/>
    <col min="2055" max="2055" width="15.140625" style="9" customWidth="1"/>
    <col min="2056" max="2056" width="14.28515625" style="9" customWidth="1"/>
    <col min="2057" max="2057" width="15.28515625" style="9" customWidth="1"/>
    <col min="2058" max="2302" width="9.140625" style="9"/>
    <col min="2303" max="2303" width="4.7109375" style="9" customWidth="1"/>
    <col min="2304" max="2304" width="16.85546875" style="9" customWidth="1"/>
    <col min="2305" max="2305" width="15.85546875" style="9" customWidth="1"/>
    <col min="2306" max="2306" width="15.42578125" style="9" customWidth="1"/>
    <col min="2307" max="2307" width="13.42578125" style="9" customWidth="1"/>
    <col min="2308" max="2308" width="12.5703125" style="9" customWidth="1"/>
    <col min="2309" max="2309" width="15" style="9" customWidth="1"/>
    <col min="2310" max="2310" width="15.28515625" style="9" customWidth="1"/>
    <col min="2311" max="2311" width="15.140625" style="9" customWidth="1"/>
    <col min="2312" max="2312" width="14.28515625" style="9" customWidth="1"/>
    <col min="2313" max="2313" width="15.28515625" style="9" customWidth="1"/>
    <col min="2314" max="2558" width="9.140625" style="9"/>
    <col min="2559" max="2559" width="4.7109375" style="9" customWidth="1"/>
    <col min="2560" max="2560" width="16.85546875" style="9" customWidth="1"/>
    <col min="2561" max="2561" width="15.85546875" style="9" customWidth="1"/>
    <col min="2562" max="2562" width="15.42578125" style="9" customWidth="1"/>
    <col min="2563" max="2563" width="13.42578125" style="9" customWidth="1"/>
    <col min="2564" max="2564" width="12.5703125" style="9" customWidth="1"/>
    <col min="2565" max="2565" width="15" style="9" customWidth="1"/>
    <col min="2566" max="2566" width="15.28515625" style="9" customWidth="1"/>
    <col min="2567" max="2567" width="15.140625" style="9" customWidth="1"/>
    <col min="2568" max="2568" width="14.28515625" style="9" customWidth="1"/>
    <col min="2569" max="2569" width="15.28515625" style="9" customWidth="1"/>
    <col min="2570" max="2814" width="9.140625" style="9"/>
    <col min="2815" max="2815" width="4.7109375" style="9" customWidth="1"/>
    <col min="2816" max="2816" width="16.85546875" style="9" customWidth="1"/>
    <col min="2817" max="2817" width="15.85546875" style="9" customWidth="1"/>
    <col min="2818" max="2818" width="15.42578125" style="9" customWidth="1"/>
    <col min="2819" max="2819" width="13.42578125" style="9" customWidth="1"/>
    <col min="2820" max="2820" width="12.5703125" style="9" customWidth="1"/>
    <col min="2821" max="2821" width="15" style="9" customWidth="1"/>
    <col min="2822" max="2822" width="15.28515625" style="9" customWidth="1"/>
    <col min="2823" max="2823" width="15.140625" style="9" customWidth="1"/>
    <col min="2824" max="2824" width="14.28515625" style="9" customWidth="1"/>
    <col min="2825" max="2825" width="15.28515625" style="9" customWidth="1"/>
    <col min="2826" max="3070" width="9.140625" style="9"/>
    <col min="3071" max="3071" width="4.7109375" style="9" customWidth="1"/>
    <col min="3072" max="3072" width="16.85546875" style="9" customWidth="1"/>
    <col min="3073" max="3073" width="15.85546875" style="9" customWidth="1"/>
    <col min="3074" max="3074" width="15.42578125" style="9" customWidth="1"/>
    <col min="3075" max="3075" width="13.42578125" style="9" customWidth="1"/>
    <col min="3076" max="3076" width="12.5703125" style="9" customWidth="1"/>
    <col min="3077" max="3077" width="15" style="9" customWidth="1"/>
    <col min="3078" max="3078" width="15.28515625" style="9" customWidth="1"/>
    <col min="3079" max="3079" width="15.140625" style="9" customWidth="1"/>
    <col min="3080" max="3080" width="14.28515625" style="9" customWidth="1"/>
    <col min="3081" max="3081" width="15.28515625" style="9" customWidth="1"/>
    <col min="3082" max="3326" width="9.140625" style="9"/>
    <col min="3327" max="3327" width="4.7109375" style="9" customWidth="1"/>
    <col min="3328" max="3328" width="16.85546875" style="9" customWidth="1"/>
    <col min="3329" max="3329" width="15.85546875" style="9" customWidth="1"/>
    <col min="3330" max="3330" width="15.42578125" style="9" customWidth="1"/>
    <col min="3331" max="3331" width="13.42578125" style="9" customWidth="1"/>
    <col min="3332" max="3332" width="12.5703125" style="9" customWidth="1"/>
    <col min="3333" max="3333" width="15" style="9" customWidth="1"/>
    <col min="3334" max="3334" width="15.28515625" style="9" customWidth="1"/>
    <col min="3335" max="3335" width="15.140625" style="9" customWidth="1"/>
    <col min="3336" max="3336" width="14.28515625" style="9" customWidth="1"/>
    <col min="3337" max="3337" width="15.28515625" style="9" customWidth="1"/>
    <col min="3338" max="3582" width="9.140625" style="9"/>
    <col min="3583" max="3583" width="4.7109375" style="9" customWidth="1"/>
    <col min="3584" max="3584" width="16.85546875" style="9" customWidth="1"/>
    <col min="3585" max="3585" width="15.85546875" style="9" customWidth="1"/>
    <col min="3586" max="3586" width="15.42578125" style="9" customWidth="1"/>
    <col min="3587" max="3587" width="13.42578125" style="9" customWidth="1"/>
    <col min="3588" max="3588" width="12.5703125" style="9" customWidth="1"/>
    <col min="3589" max="3589" width="15" style="9" customWidth="1"/>
    <col min="3590" max="3590" width="15.28515625" style="9" customWidth="1"/>
    <col min="3591" max="3591" width="15.140625" style="9" customWidth="1"/>
    <col min="3592" max="3592" width="14.28515625" style="9" customWidth="1"/>
    <col min="3593" max="3593" width="15.28515625" style="9" customWidth="1"/>
    <col min="3594" max="3838" width="9.140625" style="9"/>
    <col min="3839" max="3839" width="4.7109375" style="9" customWidth="1"/>
    <col min="3840" max="3840" width="16.85546875" style="9" customWidth="1"/>
    <col min="3841" max="3841" width="15.85546875" style="9" customWidth="1"/>
    <col min="3842" max="3842" width="15.42578125" style="9" customWidth="1"/>
    <col min="3843" max="3843" width="13.42578125" style="9" customWidth="1"/>
    <col min="3844" max="3844" width="12.5703125" style="9" customWidth="1"/>
    <col min="3845" max="3845" width="15" style="9" customWidth="1"/>
    <col min="3846" max="3846" width="15.28515625" style="9" customWidth="1"/>
    <col min="3847" max="3847" width="15.140625" style="9" customWidth="1"/>
    <col min="3848" max="3848" width="14.28515625" style="9" customWidth="1"/>
    <col min="3849" max="3849" width="15.28515625" style="9" customWidth="1"/>
    <col min="3850" max="4094" width="9.140625" style="9"/>
    <col min="4095" max="4095" width="4.7109375" style="9" customWidth="1"/>
    <col min="4096" max="4096" width="16.85546875" style="9" customWidth="1"/>
    <col min="4097" max="4097" width="15.85546875" style="9" customWidth="1"/>
    <col min="4098" max="4098" width="15.42578125" style="9" customWidth="1"/>
    <col min="4099" max="4099" width="13.42578125" style="9" customWidth="1"/>
    <col min="4100" max="4100" width="12.5703125" style="9" customWidth="1"/>
    <col min="4101" max="4101" width="15" style="9" customWidth="1"/>
    <col min="4102" max="4102" width="15.28515625" style="9" customWidth="1"/>
    <col min="4103" max="4103" width="15.140625" style="9" customWidth="1"/>
    <col min="4104" max="4104" width="14.28515625" style="9" customWidth="1"/>
    <col min="4105" max="4105" width="15.28515625" style="9" customWidth="1"/>
    <col min="4106" max="4350" width="9.140625" style="9"/>
    <col min="4351" max="4351" width="4.7109375" style="9" customWidth="1"/>
    <col min="4352" max="4352" width="16.85546875" style="9" customWidth="1"/>
    <col min="4353" max="4353" width="15.85546875" style="9" customWidth="1"/>
    <col min="4354" max="4354" width="15.42578125" style="9" customWidth="1"/>
    <col min="4355" max="4355" width="13.42578125" style="9" customWidth="1"/>
    <col min="4356" max="4356" width="12.5703125" style="9" customWidth="1"/>
    <col min="4357" max="4357" width="15" style="9" customWidth="1"/>
    <col min="4358" max="4358" width="15.28515625" style="9" customWidth="1"/>
    <col min="4359" max="4359" width="15.140625" style="9" customWidth="1"/>
    <col min="4360" max="4360" width="14.28515625" style="9" customWidth="1"/>
    <col min="4361" max="4361" width="15.28515625" style="9" customWidth="1"/>
    <col min="4362" max="4606" width="9.140625" style="9"/>
    <col min="4607" max="4607" width="4.7109375" style="9" customWidth="1"/>
    <col min="4608" max="4608" width="16.85546875" style="9" customWidth="1"/>
    <col min="4609" max="4609" width="15.85546875" style="9" customWidth="1"/>
    <col min="4610" max="4610" width="15.42578125" style="9" customWidth="1"/>
    <col min="4611" max="4611" width="13.42578125" style="9" customWidth="1"/>
    <col min="4612" max="4612" width="12.5703125" style="9" customWidth="1"/>
    <col min="4613" max="4613" width="15" style="9" customWidth="1"/>
    <col min="4614" max="4614" width="15.28515625" style="9" customWidth="1"/>
    <col min="4615" max="4615" width="15.140625" style="9" customWidth="1"/>
    <col min="4616" max="4616" width="14.28515625" style="9" customWidth="1"/>
    <col min="4617" max="4617" width="15.28515625" style="9" customWidth="1"/>
    <col min="4618" max="4862" width="9.140625" style="9"/>
    <col min="4863" max="4863" width="4.7109375" style="9" customWidth="1"/>
    <col min="4864" max="4864" width="16.85546875" style="9" customWidth="1"/>
    <col min="4865" max="4865" width="15.85546875" style="9" customWidth="1"/>
    <col min="4866" max="4866" width="15.42578125" style="9" customWidth="1"/>
    <col min="4867" max="4867" width="13.42578125" style="9" customWidth="1"/>
    <col min="4868" max="4868" width="12.5703125" style="9" customWidth="1"/>
    <col min="4869" max="4869" width="15" style="9" customWidth="1"/>
    <col min="4870" max="4870" width="15.28515625" style="9" customWidth="1"/>
    <col min="4871" max="4871" width="15.140625" style="9" customWidth="1"/>
    <col min="4872" max="4872" width="14.28515625" style="9" customWidth="1"/>
    <col min="4873" max="4873" width="15.28515625" style="9" customWidth="1"/>
    <col min="4874" max="5118" width="9.140625" style="9"/>
    <col min="5119" max="5119" width="4.7109375" style="9" customWidth="1"/>
    <col min="5120" max="5120" width="16.85546875" style="9" customWidth="1"/>
    <col min="5121" max="5121" width="15.85546875" style="9" customWidth="1"/>
    <col min="5122" max="5122" width="15.42578125" style="9" customWidth="1"/>
    <col min="5123" max="5123" width="13.42578125" style="9" customWidth="1"/>
    <col min="5124" max="5124" width="12.5703125" style="9" customWidth="1"/>
    <col min="5125" max="5125" width="15" style="9" customWidth="1"/>
    <col min="5126" max="5126" width="15.28515625" style="9" customWidth="1"/>
    <col min="5127" max="5127" width="15.140625" style="9" customWidth="1"/>
    <col min="5128" max="5128" width="14.28515625" style="9" customWidth="1"/>
    <col min="5129" max="5129" width="15.28515625" style="9" customWidth="1"/>
    <col min="5130" max="5374" width="9.140625" style="9"/>
    <col min="5375" max="5375" width="4.7109375" style="9" customWidth="1"/>
    <col min="5376" max="5376" width="16.85546875" style="9" customWidth="1"/>
    <col min="5377" max="5377" width="15.85546875" style="9" customWidth="1"/>
    <col min="5378" max="5378" width="15.42578125" style="9" customWidth="1"/>
    <col min="5379" max="5379" width="13.42578125" style="9" customWidth="1"/>
    <col min="5380" max="5380" width="12.5703125" style="9" customWidth="1"/>
    <col min="5381" max="5381" width="15" style="9" customWidth="1"/>
    <col min="5382" max="5382" width="15.28515625" style="9" customWidth="1"/>
    <col min="5383" max="5383" width="15.140625" style="9" customWidth="1"/>
    <col min="5384" max="5384" width="14.28515625" style="9" customWidth="1"/>
    <col min="5385" max="5385" width="15.28515625" style="9" customWidth="1"/>
    <col min="5386" max="5630" width="9.140625" style="9"/>
    <col min="5631" max="5631" width="4.7109375" style="9" customWidth="1"/>
    <col min="5632" max="5632" width="16.85546875" style="9" customWidth="1"/>
    <col min="5633" max="5633" width="15.85546875" style="9" customWidth="1"/>
    <col min="5634" max="5634" width="15.42578125" style="9" customWidth="1"/>
    <col min="5635" max="5635" width="13.42578125" style="9" customWidth="1"/>
    <col min="5636" max="5636" width="12.5703125" style="9" customWidth="1"/>
    <col min="5637" max="5637" width="15" style="9" customWidth="1"/>
    <col min="5638" max="5638" width="15.28515625" style="9" customWidth="1"/>
    <col min="5639" max="5639" width="15.140625" style="9" customWidth="1"/>
    <col min="5640" max="5640" width="14.28515625" style="9" customWidth="1"/>
    <col min="5641" max="5641" width="15.28515625" style="9" customWidth="1"/>
    <col min="5642" max="5886" width="9.140625" style="9"/>
    <col min="5887" max="5887" width="4.7109375" style="9" customWidth="1"/>
    <col min="5888" max="5888" width="16.85546875" style="9" customWidth="1"/>
    <col min="5889" max="5889" width="15.85546875" style="9" customWidth="1"/>
    <col min="5890" max="5890" width="15.42578125" style="9" customWidth="1"/>
    <col min="5891" max="5891" width="13.42578125" style="9" customWidth="1"/>
    <col min="5892" max="5892" width="12.5703125" style="9" customWidth="1"/>
    <col min="5893" max="5893" width="15" style="9" customWidth="1"/>
    <col min="5894" max="5894" width="15.28515625" style="9" customWidth="1"/>
    <col min="5895" max="5895" width="15.140625" style="9" customWidth="1"/>
    <col min="5896" max="5896" width="14.28515625" style="9" customWidth="1"/>
    <col min="5897" max="5897" width="15.28515625" style="9" customWidth="1"/>
    <col min="5898" max="6142" width="9.140625" style="9"/>
    <col min="6143" max="6143" width="4.7109375" style="9" customWidth="1"/>
    <col min="6144" max="6144" width="16.85546875" style="9" customWidth="1"/>
    <col min="6145" max="6145" width="15.85546875" style="9" customWidth="1"/>
    <col min="6146" max="6146" width="15.42578125" style="9" customWidth="1"/>
    <col min="6147" max="6147" width="13.42578125" style="9" customWidth="1"/>
    <col min="6148" max="6148" width="12.5703125" style="9" customWidth="1"/>
    <col min="6149" max="6149" width="15" style="9" customWidth="1"/>
    <col min="6150" max="6150" width="15.28515625" style="9" customWidth="1"/>
    <col min="6151" max="6151" width="15.140625" style="9" customWidth="1"/>
    <col min="6152" max="6152" width="14.28515625" style="9" customWidth="1"/>
    <col min="6153" max="6153" width="15.28515625" style="9" customWidth="1"/>
    <col min="6154" max="6398" width="9.140625" style="9"/>
    <col min="6399" max="6399" width="4.7109375" style="9" customWidth="1"/>
    <col min="6400" max="6400" width="16.85546875" style="9" customWidth="1"/>
    <col min="6401" max="6401" width="15.85546875" style="9" customWidth="1"/>
    <col min="6402" max="6402" width="15.42578125" style="9" customWidth="1"/>
    <col min="6403" max="6403" width="13.42578125" style="9" customWidth="1"/>
    <col min="6404" max="6404" width="12.5703125" style="9" customWidth="1"/>
    <col min="6405" max="6405" width="15" style="9" customWidth="1"/>
    <col min="6406" max="6406" width="15.28515625" style="9" customWidth="1"/>
    <col min="6407" max="6407" width="15.140625" style="9" customWidth="1"/>
    <col min="6408" max="6408" width="14.28515625" style="9" customWidth="1"/>
    <col min="6409" max="6409" width="15.28515625" style="9" customWidth="1"/>
    <col min="6410" max="6654" width="9.140625" style="9"/>
    <col min="6655" max="6655" width="4.7109375" style="9" customWidth="1"/>
    <col min="6656" max="6656" width="16.85546875" style="9" customWidth="1"/>
    <col min="6657" max="6657" width="15.85546875" style="9" customWidth="1"/>
    <col min="6658" max="6658" width="15.42578125" style="9" customWidth="1"/>
    <col min="6659" max="6659" width="13.42578125" style="9" customWidth="1"/>
    <col min="6660" max="6660" width="12.5703125" style="9" customWidth="1"/>
    <col min="6661" max="6661" width="15" style="9" customWidth="1"/>
    <col min="6662" max="6662" width="15.28515625" style="9" customWidth="1"/>
    <col min="6663" max="6663" width="15.140625" style="9" customWidth="1"/>
    <col min="6664" max="6664" width="14.28515625" style="9" customWidth="1"/>
    <col min="6665" max="6665" width="15.28515625" style="9" customWidth="1"/>
    <col min="6666" max="6910" width="9.140625" style="9"/>
    <col min="6911" max="6911" width="4.7109375" style="9" customWidth="1"/>
    <col min="6912" max="6912" width="16.85546875" style="9" customWidth="1"/>
    <col min="6913" max="6913" width="15.85546875" style="9" customWidth="1"/>
    <col min="6914" max="6914" width="15.42578125" style="9" customWidth="1"/>
    <col min="6915" max="6915" width="13.42578125" style="9" customWidth="1"/>
    <col min="6916" max="6916" width="12.5703125" style="9" customWidth="1"/>
    <col min="6917" max="6917" width="15" style="9" customWidth="1"/>
    <col min="6918" max="6918" width="15.28515625" style="9" customWidth="1"/>
    <col min="6919" max="6919" width="15.140625" style="9" customWidth="1"/>
    <col min="6920" max="6920" width="14.28515625" style="9" customWidth="1"/>
    <col min="6921" max="6921" width="15.28515625" style="9" customWidth="1"/>
    <col min="6922" max="7166" width="9.140625" style="9"/>
    <col min="7167" max="7167" width="4.7109375" style="9" customWidth="1"/>
    <col min="7168" max="7168" width="16.85546875" style="9" customWidth="1"/>
    <col min="7169" max="7169" width="15.85546875" style="9" customWidth="1"/>
    <col min="7170" max="7170" width="15.42578125" style="9" customWidth="1"/>
    <col min="7171" max="7171" width="13.42578125" style="9" customWidth="1"/>
    <col min="7172" max="7172" width="12.5703125" style="9" customWidth="1"/>
    <col min="7173" max="7173" width="15" style="9" customWidth="1"/>
    <col min="7174" max="7174" width="15.28515625" style="9" customWidth="1"/>
    <col min="7175" max="7175" width="15.140625" style="9" customWidth="1"/>
    <col min="7176" max="7176" width="14.28515625" style="9" customWidth="1"/>
    <col min="7177" max="7177" width="15.28515625" style="9" customWidth="1"/>
    <col min="7178" max="7422" width="9.140625" style="9"/>
    <col min="7423" max="7423" width="4.7109375" style="9" customWidth="1"/>
    <col min="7424" max="7424" width="16.85546875" style="9" customWidth="1"/>
    <col min="7425" max="7425" width="15.85546875" style="9" customWidth="1"/>
    <col min="7426" max="7426" width="15.42578125" style="9" customWidth="1"/>
    <col min="7427" max="7427" width="13.42578125" style="9" customWidth="1"/>
    <col min="7428" max="7428" width="12.5703125" style="9" customWidth="1"/>
    <col min="7429" max="7429" width="15" style="9" customWidth="1"/>
    <col min="7430" max="7430" width="15.28515625" style="9" customWidth="1"/>
    <col min="7431" max="7431" width="15.140625" style="9" customWidth="1"/>
    <col min="7432" max="7432" width="14.28515625" style="9" customWidth="1"/>
    <col min="7433" max="7433" width="15.28515625" style="9" customWidth="1"/>
    <col min="7434" max="7678" width="9.140625" style="9"/>
    <col min="7679" max="7679" width="4.7109375" style="9" customWidth="1"/>
    <col min="7680" max="7680" width="16.85546875" style="9" customWidth="1"/>
    <col min="7681" max="7681" width="15.85546875" style="9" customWidth="1"/>
    <col min="7682" max="7682" width="15.42578125" style="9" customWidth="1"/>
    <col min="7683" max="7683" width="13.42578125" style="9" customWidth="1"/>
    <col min="7684" max="7684" width="12.5703125" style="9" customWidth="1"/>
    <col min="7685" max="7685" width="15" style="9" customWidth="1"/>
    <col min="7686" max="7686" width="15.28515625" style="9" customWidth="1"/>
    <col min="7687" max="7687" width="15.140625" style="9" customWidth="1"/>
    <col min="7688" max="7688" width="14.28515625" style="9" customWidth="1"/>
    <col min="7689" max="7689" width="15.28515625" style="9" customWidth="1"/>
    <col min="7690" max="7934" width="9.140625" style="9"/>
    <col min="7935" max="7935" width="4.7109375" style="9" customWidth="1"/>
    <col min="7936" max="7936" width="16.85546875" style="9" customWidth="1"/>
    <col min="7937" max="7937" width="15.85546875" style="9" customWidth="1"/>
    <col min="7938" max="7938" width="15.42578125" style="9" customWidth="1"/>
    <col min="7939" max="7939" width="13.42578125" style="9" customWidth="1"/>
    <col min="7940" max="7940" width="12.5703125" style="9" customWidth="1"/>
    <col min="7941" max="7941" width="15" style="9" customWidth="1"/>
    <col min="7942" max="7942" width="15.28515625" style="9" customWidth="1"/>
    <col min="7943" max="7943" width="15.140625" style="9" customWidth="1"/>
    <col min="7944" max="7944" width="14.28515625" style="9" customWidth="1"/>
    <col min="7945" max="7945" width="15.28515625" style="9" customWidth="1"/>
    <col min="7946" max="8190" width="9.140625" style="9"/>
    <col min="8191" max="8191" width="4.7109375" style="9" customWidth="1"/>
    <col min="8192" max="8192" width="16.85546875" style="9" customWidth="1"/>
    <col min="8193" max="8193" width="15.85546875" style="9" customWidth="1"/>
    <col min="8194" max="8194" width="15.42578125" style="9" customWidth="1"/>
    <col min="8195" max="8195" width="13.42578125" style="9" customWidth="1"/>
    <col min="8196" max="8196" width="12.5703125" style="9" customWidth="1"/>
    <col min="8197" max="8197" width="15" style="9" customWidth="1"/>
    <col min="8198" max="8198" width="15.28515625" style="9" customWidth="1"/>
    <col min="8199" max="8199" width="15.140625" style="9" customWidth="1"/>
    <col min="8200" max="8200" width="14.28515625" style="9" customWidth="1"/>
    <col min="8201" max="8201" width="15.28515625" style="9" customWidth="1"/>
    <col min="8202" max="8446" width="9.140625" style="9"/>
    <col min="8447" max="8447" width="4.7109375" style="9" customWidth="1"/>
    <col min="8448" max="8448" width="16.85546875" style="9" customWidth="1"/>
    <col min="8449" max="8449" width="15.85546875" style="9" customWidth="1"/>
    <col min="8450" max="8450" width="15.42578125" style="9" customWidth="1"/>
    <col min="8451" max="8451" width="13.42578125" style="9" customWidth="1"/>
    <col min="8452" max="8452" width="12.5703125" style="9" customWidth="1"/>
    <col min="8453" max="8453" width="15" style="9" customWidth="1"/>
    <col min="8454" max="8454" width="15.28515625" style="9" customWidth="1"/>
    <col min="8455" max="8455" width="15.140625" style="9" customWidth="1"/>
    <col min="8456" max="8456" width="14.28515625" style="9" customWidth="1"/>
    <col min="8457" max="8457" width="15.28515625" style="9" customWidth="1"/>
    <col min="8458" max="8702" width="9.140625" style="9"/>
    <col min="8703" max="8703" width="4.7109375" style="9" customWidth="1"/>
    <col min="8704" max="8704" width="16.85546875" style="9" customWidth="1"/>
    <col min="8705" max="8705" width="15.85546875" style="9" customWidth="1"/>
    <col min="8706" max="8706" width="15.42578125" style="9" customWidth="1"/>
    <col min="8707" max="8707" width="13.42578125" style="9" customWidth="1"/>
    <col min="8708" max="8708" width="12.5703125" style="9" customWidth="1"/>
    <col min="8709" max="8709" width="15" style="9" customWidth="1"/>
    <col min="8710" max="8710" width="15.28515625" style="9" customWidth="1"/>
    <col min="8711" max="8711" width="15.140625" style="9" customWidth="1"/>
    <col min="8712" max="8712" width="14.28515625" style="9" customWidth="1"/>
    <col min="8713" max="8713" width="15.28515625" style="9" customWidth="1"/>
    <col min="8714" max="8958" width="9.140625" style="9"/>
    <col min="8959" max="8959" width="4.7109375" style="9" customWidth="1"/>
    <col min="8960" max="8960" width="16.85546875" style="9" customWidth="1"/>
    <col min="8961" max="8961" width="15.85546875" style="9" customWidth="1"/>
    <col min="8962" max="8962" width="15.42578125" style="9" customWidth="1"/>
    <col min="8963" max="8963" width="13.42578125" style="9" customWidth="1"/>
    <col min="8964" max="8964" width="12.5703125" style="9" customWidth="1"/>
    <col min="8965" max="8965" width="15" style="9" customWidth="1"/>
    <col min="8966" max="8966" width="15.28515625" style="9" customWidth="1"/>
    <col min="8967" max="8967" width="15.140625" style="9" customWidth="1"/>
    <col min="8968" max="8968" width="14.28515625" style="9" customWidth="1"/>
    <col min="8969" max="8969" width="15.28515625" style="9" customWidth="1"/>
    <col min="8970" max="9214" width="9.140625" style="9"/>
    <col min="9215" max="9215" width="4.7109375" style="9" customWidth="1"/>
    <col min="9216" max="9216" width="16.85546875" style="9" customWidth="1"/>
    <col min="9217" max="9217" width="15.85546875" style="9" customWidth="1"/>
    <col min="9218" max="9218" width="15.42578125" style="9" customWidth="1"/>
    <col min="9219" max="9219" width="13.42578125" style="9" customWidth="1"/>
    <col min="9220" max="9220" width="12.5703125" style="9" customWidth="1"/>
    <col min="9221" max="9221" width="15" style="9" customWidth="1"/>
    <col min="9222" max="9222" width="15.28515625" style="9" customWidth="1"/>
    <col min="9223" max="9223" width="15.140625" style="9" customWidth="1"/>
    <col min="9224" max="9224" width="14.28515625" style="9" customWidth="1"/>
    <col min="9225" max="9225" width="15.28515625" style="9" customWidth="1"/>
    <col min="9226" max="9470" width="9.140625" style="9"/>
    <col min="9471" max="9471" width="4.7109375" style="9" customWidth="1"/>
    <col min="9472" max="9472" width="16.85546875" style="9" customWidth="1"/>
    <col min="9473" max="9473" width="15.85546875" style="9" customWidth="1"/>
    <col min="9474" max="9474" width="15.42578125" style="9" customWidth="1"/>
    <col min="9475" max="9475" width="13.42578125" style="9" customWidth="1"/>
    <col min="9476" max="9476" width="12.5703125" style="9" customWidth="1"/>
    <col min="9477" max="9477" width="15" style="9" customWidth="1"/>
    <col min="9478" max="9478" width="15.28515625" style="9" customWidth="1"/>
    <col min="9479" max="9479" width="15.140625" style="9" customWidth="1"/>
    <col min="9480" max="9480" width="14.28515625" style="9" customWidth="1"/>
    <col min="9481" max="9481" width="15.28515625" style="9" customWidth="1"/>
    <col min="9482" max="9726" width="9.140625" style="9"/>
    <col min="9727" max="9727" width="4.7109375" style="9" customWidth="1"/>
    <col min="9728" max="9728" width="16.85546875" style="9" customWidth="1"/>
    <col min="9729" max="9729" width="15.85546875" style="9" customWidth="1"/>
    <col min="9730" max="9730" width="15.42578125" style="9" customWidth="1"/>
    <col min="9731" max="9731" width="13.42578125" style="9" customWidth="1"/>
    <col min="9732" max="9732" width="12.5703125" style="9" customWidth="1"/>
    <col min="9733" max="9733" width="15" style="9" customWidth="1"/>
    <col min="9734" max="9734" width="15.28515625" style="9" customWidth="1"/>
    <col min="9735" max="9735" width="15.140625" style="9" customWidth="1"/>
    <col min="9736" max="9736" width="14.28515625" style="9" customWidth="1"/>
    <col min="9737" max="9737" width="15.28515625" style="9" customWidth="1"/>
    <col min="9738" max="9982" width="9.140625" style="9"/>
    <col min="9983" max="9983" width="4.7109375" style="9" customWidth="1"/>
    <col min="9984" max="9984" width="16.85546875" style="9" customWidth="1"/>
    <col min="9985" max="9985" width="15.85546875" style="9" customWidth="1"/>
    <col min="9986" max="9986" width="15.42578125" style="9" customWidth="1"/>
    <col min="9987" max="9987" width="13.42578125" style="9" customWidth="1"/>
    <col min="9988" max="9988" width="12.5703125" style="9" customWidth="1"/>
    <col min="9989" max="9989" width="15" style="9" customWidth="1"/>
    <col min="9990" max="9990" width="15.28515625" style="9" customWidth="1"/>
    <col min="9991" max="9991" width="15.140625" style="9" customWidth="1"/>
    <col min="9992" max="9992" width="14.28515625" style="9" customWidth="1"/>
    <col min="9993" max="9993" width="15.28515625" style="9" customWidth="1"/>
    <col min="9994" max="10238" width="9.140625" style="9"/>
    <col min="10239" max="10239" width="4.7109375" style="9" customWidth="1"/>
    <col min="10240" max="10240" width="16.85546875" style="9" customWidth="1"/>
    <col min="10241" max="10241" width="15.85546875" style="9" customWidth="1"/>
    <col min="10242" max="10242" width="15.42578125" style="9" customWidth="1"/>
    <col min="10243" max="10243" width="13.42578125" style="9" customWidth="1"/>
    <col min="10244" max="10244" width="12.5703125" style="9" customWidth="1"/>
    <col min="10245" max="10245" width="15" style="9" customWidth="1"/>
    <col min="10246" max="10246" width="15.28515625" style="9" customWidth="1"/>
    <col min="10247" max="10247" width="15.140625" style="9" customWidth="1"/>
    <col min="10248" max="10248" width="14.28515625" style="9" customWidth="1"/>
    <col min="10249" max="10249" width="15.28515625" style="9" customWidth="1"/>
    <col min="10250" max="10494" width="9.140625" style="9"/>
    <col min="10495" max="10495" width="4.7109375" style="9" customWidth="1"/>
    <col min="10496" max="10496" width="16.85546875" style="9" customWidth="1"/>
    <col min="10497" max="10497" width="15.85546875" style="9" customWidth="1"/>
    <col min="10498" max="10498" width="15.42578125" style="9" customWidth="1"/>
    <col min="10499" max="10499" width="13.42578125" style="9" customWidth="1"/>
    <col min="10500" max="10500" width="12.5703125" style="9" customWidth="1"/>
    <col min="10501" max="10501" width="15" style="9" customWidth="1"/>
    <col min="10502" max="10502" width="15.28515625" style="9" customWidth="1"/>
    <col min="10503" max="10503" width="15.140625" style="9" customWidth="1"/>
    <col min="10504" max="10504" width="14.28515625" style="9" customWidth="1"/>
    <col min="10505" max="10505" width="15.28515625" style="9" customWidth="1"/>
    <col min="10506" max="10750" width="9.140625" style="9"/>
    <col min="10751" max="10751" width="4.7109375" style="9" customWidth="1"/>
    <col min="10752" max="10752" width="16.85546875" style="9" customWidth="1"/>
    <col min="10753" max="10753" width="15.85546875" style="9" customWidth="1"/>
    <col min="10754" max="10754" width="15.42578125" style="9" customWidth="1"/>
    <col min="10755" max="10755" width="13.42578125" style="9" customWidth="1"/>
    <col min="10756" max="10756" width="12.5703125" style="9" customWidth="1"/>
    <col min="10757" max="10757" width="15" style="9" customWidth="1"/>
    <col min="10758" max="10758" width="15.28515625" style="9" customWidth="1"/>
    <col min="10759" max="10759" width="15.140625" style="9" customWidth="1"/>
    <col min="10760" max="10760" width="14.28515625" style="9" customWidth="1"/>
    <col min="10761" max="10761" width="15.28515625" style="9" customWidth="1"/>
    <col min="10762" max="11006" width="9.140625" style="9"/>
    <col min="11007" max="11007" width="4.7109375" style="9" customWidth="1"/>
    <col min="11008" max="11008" width="16.85546875" style="9" customWidth="1"/>
    <col min="11009" max="11009" width="15.85546875" style="9" customWidth="1"/>
    <col min="11010" max="11010" width="15.42578125" style="9" customWidth="1"/>
    <col min="11011" max="11011" width="13.42578125" style="9" customWidth="1"/>
    <col min="11012" max="11012" width="12.5703125" style="9" customWidth="1"/>
    <col min="11013" max="11013" width="15" style="9" customWidth="1"/>
    <col min="11014" max="11014" width="15.28515625" style="9" customWidth="1"/>
    <col min="11015" max="11015" width="15.140625" style="9" customWidth="1"/>
    <col min="11016" max="11016" width="14.28515625" style="9" customWidth="1"/>
    <col min="11017" max="11017" width="15.28515625" style="9" customWidth="1"/>
    <col min="11018" max="11262" width="9.140625" style="9"/>
    <col min="11263" max="11263" width="4.7109375" style="9" customWidth="1"/>
    <col min="11264" max="11264" width="16.85546875" style="9" customWidth="1"/>
    <col min="11265" max="11265" width="15.85546875" style="9" customWidth="1"/>
    <col min="11266" max="11266" width="15.42578125" style="9" customWidth="1"/>
    <col min="11267" max="11267" width="13.42578125" style="9" customWidth="1"/>
    <col min="11268" max="11268" width="12.5703125" style="9" customWidth="1"/>
    <col min="11269" max="11269" width="15" style="9" customWidth="1"/>
    <col min="11270" max="11270" width="15.28515625" style="9" customWidth="1"/>
    <col min="11271" max="11271" width="15.140625" style="9" customWidth="1"/>
    <col min="11272" max="11272" width="14.28515625" style="9" customWidth="1"/>
    <col min="11273" max="11273" width="15.28515625" style="9" customWidth="1"/>
    <col min="11274" max="11518" width="9.140625" style="9"/>
    <col min="11519" max="11519" width="4.7109375" style="9" customWidth="1"/>
    <col min="11520" max="11520" width="16.85546875" style="9" customWidth="1"/>
    <col min="11521" max="11521" width="15.85546875" style="9" customWidth="1"/>
    <col min="11522" max="11522" width="15.42578125" style="9" customWidth="1"/>
    <col min="11523" max="11523" width="13.42578125" style="9" customWidth="1"/>
    <col min="11524" max="11524" width="12.5703125" style="9" customWidth="1"/>
    <col min="11525" max="11525" width="15" style="9" customWidth="1"/>
    <col min="11526" max="11526" width="15.28515625" style="9" customWidth="1"/>
    <col min="11527" max="11527" width="15.140625" style="9" customWidth="1"/>
    <col min="11528" max="11528" width="14.28515625" style="9" customWidth="1"/>
    <col min="11529" max="11529" width="15.28515625" style="9" customWidth="1"/>
    <col min="11530" max="11774" width="9.140625" style="9"/>
    <col min="11775" max="11775" width="4.7109375" style="9" customWidth="1"/>
    <col min="11776" max="11776" width="16.85546875" style="9" customWidth="1"/>
    <col min="11777" max="11777" width="15.85546875" style="9" customWidth="1"/>
    <col min="11778" max="11778" width="15.42578125" style="9" customWidth="1"/>
    <col min="11779" max="11779" width="13.42578125" style="9" customWidth="1"/>
    <col min="11780" max="11780" width="12.5703125" style="9" customWidth="1"/>
    <col min="11781" max="11781" width="15" style="9" customWidth="1"/>
    <col min="11782" max="11782" width="15.28515625" style="9" customWidth="1"/>
    <col min="11783" max="11783" width="15.140625" style="9" customWidth="1"/>
    <col min="11784" max="11784" width="14.28515625" style="9" customWidth="1"/>
    <col min="11785" max="11785" width="15.28515625" style="9" customWidth="1"/>
    <col min="11786" max="12030" width="9.140625" style="9"/>
    <col min="12031" max="12031" width="4.7109375" style="9" customWidth="1"/>
    <col min="12032" max="12032" width="16.85546875" style="9" customWidth="1"/>
    <col min="12033" max="12033" width="15.85546875" style="9" customWidth="1"/>
    <col min="12034" max="12034" width="15.42578125" style="9" customWidth="1"/>
    <col min="12035" max="12035" width="13.42578125" style="9" customWidth="1"/>
    <col min="12036" max="12036" width="12.5703125" style="9" customWidth="1"/>
    <col min="12037" max="12037" width="15" style="9" customWidth="1"/>
    <col min="12038" max="12038" width="15.28515625" style="9" customWidth="1"/>
    <col min="12039" max="12039" width="15.140625" style="9" customWidth="1"/>
    <col min="12040" max="12040" width="14.28515625" style="9" customWidth="1"/>
    <col min="12041" max="12041" width="15.28515625" style="9" customWidth="1"/>
    <col min="12042" max="12286" width="9.140625" style="9"/>
    <col min="12287" max="12287" width="4.7109375" style="9" customWidth="1"/>
    <col min="12288" max="12288" width="16.85546875" style="9" customWidth="1"/>
    <col min="12289" max="12289" width="15.85546875" style="9" customWidth="1"/>
    <col min="12290" max="12290" width="15.42578125" style="9" customWidth="1"/>
    <col min="12291" max="12291" width="13.42578125" style="9" customWidth="1"/>
    <col min="12292" max="12292" width="12.5703125" style="9" customWidth="1"/>
    <col min="12293" max="12293" width="15" style="9" customWidth="1"/>
    <col min="12294" max="12294" width="15.28515625" style="9" customWidth="1"/>
    <col min="12295" max="12295" width="15.140625" style="9" customWidth="1"/>
    <col min="12296" max="12296" width="14.28515625" style="9" customWidth="1"/>
    <col min="12297" max="12297" width="15.28515625" style="9" customWidth="1"/>
    <col min="12298" max="12542" width="9.140625" style="9"/>
    <col min="12543" max="12543" width="4.7109375" style="9" customWidth="1"/>
    <col min="12544" max="12544" width="16.85546875" style="9" customWidth="1"/>
    <col min="12545" max="12545" width="15.85546875" style="9" customWidth="1"/>
    <col min="12546" max="12546" width="15.42578125" style="9" customWidth="1"/>
    <col min="12547" max="12547" width="13.42578125" style="9" customWidth="1"/>
    <col min="12548" max="12548" width="12.5703125" style="9" customWidth="1"/>
    <col min="12549" max="12549" width="15" style="9" customWidth="1"/>
    <col min="12550" max="12550" width="15.28515625" style="9" customWidth="1"/>
    <col min="12551" max="12551" width="15.140625" style="9" customWidth="1"/>
    <col min="12552" max="12552" width="14.28515625" style="9" customWidth="1"/>
    <col min="12553" max="12553" width="15.28515625" style="9" customWidth="1"/>
    <col min="12554" max="12798" width="9.140625" style="9"/>
    <col min="12799" max="12799" width="4.7109375" style="9" customWidth="1"/>
    <col min="12800" max="12800" width="16.85546875" style="9" customWidth="1"/>
    <col min="12801" max="12801" width="15.85546875" style="9" customWidth="1"/>
    <col min="12802" max="12802" width="15.42578125" style="9" customWidth="1"/>
    <col min="12803" max="12803" width="13.42578125" style="9" customWidth="1"/>
    <col min="12804" max="12804" width="12.5703125" style="9" customWidth="1"/>
    <col min="12805" max="12805" width="15" style="9" customWidth="1"/>
    <col min="12806" max="12806" width="15.28515625" style="9" customWidth="1"/>
    <col min="12807" max="12807" width="15.140625" style="9" customWidth="1"/>
    <col min="12808" max="12808" width="14.28515625" style="9" customWidth="1"/>
    <col min="12809" max="12809" width="15.28515625" style="9" customWidth="1"/>
    <col min="12810" max="13054" width="9.140625" style="9"/>
    <col min="13055" max="13055" width="4.7109375" style="9" customWidth="1"/>
    <col min="13056" max="13056" width="16.85546875" style="9" customWidth="1"/>
    <col min="13057" max="13057" width="15.85546875" style="9" customWidth="1"/>
    <col min="13058" max="13058" width="15.42578125" style="9" customWidth="1"/>
    <col min="13059" max="13059" width="13.42578125" style="9" customWidth="1"/>
    <col min="13060" max="13060" width="12.5703125" style="9" customWidth="1"/>
    <col min="13061" max="13061" width="15" style="9" customWidth="1"/>
    <col min="13062" max="13062" width="15.28515625" style="9" customWidth="1"/>
    <col min="13063" max="13063" width="15.140625" style="9" customWidth="1"/>
    <col min="13064" max="13064" width="14.28515625" style="9" customWidth="1"/>
    <col min="13065" max="13065" width="15.28515625" style="9" customWidth="1"/>
    <col min="13066" max="13310" width="9.140625" style="9"/>
    <col min="13311" max="13311" width="4.7109375" style="9" customWidth="1"/>
    <col min="13312" max="13312" width="16.85546875" style="9" customWidth="1"/>
    <col min="13313" max="13313" width="15.85546875" style="9" customWidth="1"/>
    <col min="13314" max="13314" width="15.42578125" style="9" customWidth="1"/>
    <col min="13315" max="13315" width="13.42578125" style="9" customWidth="1"/>
    <col min="13316" max="13316" width="12.5703125" style="9" customWidth="1"/>
    <col min="13317" max="13317" width="15" style="9" customWidth="1"/>
    <col min="13318" max="13318" width="15.28515625" style="9" customWidth="1"/>
    <col min="13319" max="13319" width="15.140625" style="9" customWidth="1"/>
    <col min="13320" max="13320" width="14.28515625" style="9" customWidth="1"/>
    <col min="13321" max="13321" width="15.28515625" style="9" customWidth="1"/>
    <col min="13322" max="13566" width="9.140625" style="9"/>
    <col min="13567" max="13567" width="4.7109375" style="9" customWidth="1"/>
    <col min="13568" max="13568" width="16.85546875" style="9" customWidth="1"/>
    <col min="13569" max="13569" width="15.85546875" style="9" customWidth="1"/>
    <col min="13570" max="13570" width="15.42578125" style="9" customWidth="1"/>
    <col min="13571" max="13571" width="13.42578125" style="9" customWidth="1"/>
    <col min="13572" max="13572" width="12.5703125" style="9" customWidth="1"/>
    <col min="13573" max="13573" width="15" style="9" customWidth="1"/>
    <col min="13574" max="13574" width="15.28515625" style="9" customWidth="1"/>
    <col min="13575" max="13575" width="15.140625" style="9" customWidth="1"/>
    <col min="13576" max="13576" width="14.28515625" style="9" customWidth="1"/>
    <col min="13577" max="13577" width="15.28515625" style="9" customWidth="1"/>
    <col min="13578" max="13822" width="9.140625" style="9"/>
    <col min="13823" max="13823" width="4.7109375" style="9" customWidth="1"/>
    <col min="13824" max="13824" width="16.85546875" style="9" customWidth="1"/>
    <col min="13825" max="13825" width="15.85546875" style="9" customWidth="1"/>
    <col min="13826" max="13826" width="15.42578125" style="9" customWidth="1"/>
    <col min="13827" max="13827" width="13.42578125" style="9" customWidth="1"/>
    <col min="13828" max="13828" width="12.5703125" style="9" customWidth="1"/>
    <col min="13829" max="13829" width="15" style="9" customWidth="1"/>
    <col min="13830" max="13830" width="15.28515625" style="9" customWidth="1"/>
    <col min="13831" max="13831" width="15.140625" style="9" customWidth="1"/>
    <col min="13832" max="13832" width="14.28515625" style="9" customWidth="1"/>
    <col min="13833" max="13833" width="15.28515625" style="9" customWidth="1"/>
    <col min="13834" max="14078" width="9.140625" style="9"/>
    <col min="14079" max="14079" width="4.7109375" style="9" customWidth="1"/>
    <col min="14080" max="14080" width="16.85546875" style="9" customWidth="1"/>
    <col min="14081" max="14081" width="15.85546875" style="9" customWidth="1"/>
    <col min="14082" max="14082" width="15.42578125" style="9" customWidth="1"/>
    <col min="14083" max="14083" width="13.42578125" style="9" customWidth="1"/>
    <col min="14084" max="14084" width="12.5703125" style="9" customWidth="1"/>
    <col min="14085" max="14085" width="15" style="9" customWidth="1"/>
    <col min="14086" max="14086" width="15.28515625" style="9" customWidth="1"/>
    <col min="14087" max="14087" width="15.140625" style="9" customWidth="1"/>
    <col min="14088" max="14088" width="14.28515625" style="9" customWidth="1"/>
    <col min="14089" max="14089" width="15.28515625" style="9" customWidth="1"/>
    <col min="14090" max="14334" width="9.140625" style="9"/>
    <col min="14335" max="14335" width="4.7109375" style="9" customWidth="1"/>
    <col min="14336" max="14336" width="16.85546875" style="9" customWidth="1"/>
    <col min="14337" max="14337" width="15.85546875" style="9" customWidth="1"/>
    <col min="14338" max="14338" width="15.42578125" style="9" customWidth="1"/>
    <col min="14339" max="14339" width="13.42578125" style="9" customWidth="1"/>
    <col min="14340" max="14340" width="12.5703125" style="9" customWidth="1"/>
    <col min="14341" max="14341" width="15" style="9" customWidth="1"/>
    <col min="14342" max="14342" width="15.28515625" style="9" customWidth="1"/>
    <col min="14343" max="14343" width="15.140625" style="9" customWidth="1"/>
    <col min="14344" max="14344" width="14.28515625" style="9" customWidth="1"/>
    <col min="14345" max="14345" width="15.28515625" style="9" customWidth="1"/>
    <col min="14346" max="14590" width="9.140625" style="9"/>
    <col min="14591" max="14591" width="4.7109375" style="9" customWidth="1"/>
    <col min="14592" max="14592" width="16.85546875" style="9" customWidth="1"/>
    <col min="14593" max="14593" width="15.85546875" style="9" customWidth="1"/>
    <col min="14594" max="14594" width="15.42578125" style="9" customWidth="1"/>
    <col min="14595" max="14595" width="13.42578125" style="9" customWidth="1"/>
    <col min="14596" max="14596" width="12.5703125" style="9" customWidth="1"/>
    <col min="14597" max="14597" width="15" style="9" customWidth="1"/>
    <col min="14598" max="14598" width="15.28515625" style="9" customWidth="1"/>
    <col min="14599" max="14599" width="15.140625" style="9" customWidth="1"/>
    <col min="14600" max="14600" width="14.28515625" style="9" customWidth="1"/>
    <col min="14601" max="14601" width="15.28515625" style="9" customWidth="1"/>
    <col min="14602" max="14846" width="9.140625" style="9"/>
    <col min="14847" max="14847" width="4.7109375" style="9" customWidth="1"/>
    <col min="14848" max="14848" width="16.85546875" style="9" customWidth="1"/>
    <col min="14849" max="14849" width="15.85546875" style="9" customWidth="1"/>
    <col min="14850" max="14850" width="15.42578125" style="9" customWidth="1"/>
    <col min="14851" max="14851" width="13.42578125" style="9" customWidth="1"/>
    <col min="14852" max="14852" width="12.5703125" style="9" customWidth="1"/>
    <col min="14853" max="14853" width="15" style="9" customWidth="1"/>
    <col min="14854" max="14854" width="15.28515625" style="9" customWidth="1"/>
    <col min="14855" max="14855" width="15.140625" style="9" customWidth="1"/>
    <col min="14856" max="14856" width="14.28515625" style="9" customWidth="1"/>
    <col min="14857" max="14857" width="15.28515625" style="9" customWidth="1"/>
    <col min="14858" max="15102" width="9.140625" style="9"/>
    <col min="15103" max="15103" width="4.7109375" style="9" customWidth="1"/>
    <col min="15104" max="15104" width="16.85546875" style="9" customWidth="1"/>
    <col min="15105" max="15105" width="15.85546875" style="9" customWidth="1"/>
    <col min="15106" max="15106" width="15.42578125" style="9" customWidth="1"/>
    <col min="15107" max="15107" width="13.42578125" style="9" customWidth="1"/>
    <col min="15108" max="15108" width="12.5703125" style="9" customWidth="1"/>
    <col min="15109" max="15109" width="15" style="9" customWidth="1"/>
    <col min="15110" max="15110" width="15.28515625" style="9" customWidth="1"/>
    <col min="15111" max="15111" width="15.140625" style="9" customWidth="1"/>
    <col min="15112" max="15112" width="14.28515625" style="9" customWidth="1"/>
    <col min="15113" max="15113" width="15.28515625" style="9" customWidth="1"/>
    <col min="15114" max="15358" width="9.140625" style="9"/>
    <col min="15359" max="15359" width="4.7109375" style="9" customWidth="1"/>
    <col min="15360" max="15360" width="16.85546875" style="9" customWidth="1"/>
    <col min="15361" max="15361" width="15.85546875" style="9" customWidth="1"/>
    <col min="15362" max="15362" width="15.42578125" style="9" customWidth="1"/>
    <col min="15363" max="15363" width="13.42578125" style="9" customWidth="1"/>
    <col min="15364" max="15364" width="12.5703125" style="9" customWidth="1"/>
    <col min="15365" max="15365" width="15" style="9" customWidth="1"/>
    <col min="15366" max="15366" width="15.28515625" style="9" customWidth="1"/>
    <col min="15367" max="15367" width="15.140625" style="9" customWidth="1"/>
    <col min="15368" max="15368" width="14.28515625" style="9" customWidth="1"/>
    <col min="15369" max="15369" width="15.28515625" style="9" customWidth="1"/>
    <col min="15370" max="15614" width="9.140625" style="9"/>
    <col min="15615" max="15615" width="4.7109375" style="9" customWidth="1"/>
    <col min="15616" max="15616" width="16.85546875" style="9" customWidth="1"/>
    <col min="15617" max="15617" width="15.85546875" style="9" customWidth="1"/>
    <col min="15618" max="15618" width="15.42578125" style="9" customWidth="1"/>
    <col min="15619" max="15619" width="13.42578125" style="9" customWidth="1"/>
    <col min="15620" max="15620" width="12.5703125" style="9" customWidth="1"/>
    <col min="15621" max="15621" width="15" style="9" customWidth="1"/>
    <col min="15622" max="15622" width="15.28515625" style="9" customWidth="1"/>
    <col min="15623" max="15623" width="15.140625" style="9" customWidth="1"/>
    <col min="15624" max="15624" width="14.28515625" style="9" customWidth="1"/>
    <col min="15625" max="15625" width="15.28515625" style="9" customWidth="1"/>
    <col min="15626" max="15870" width="9.140625" style="9"/>
    <col min="15871" max="15871" width="4.7109375" style="9" customWidth="1"/>
    <col min="15872" max="15872" width="16.85546875" style="9" customWidth="1"/>
    <col min="15873" max="15873" width="15.85546875" style="9" customWidth="1"/>
    <col min="15874" max="15874" width="15.42578125" style="9" customWidth="1"/>
    <col min="15875" max="15875" width="13.42578125" style="9" customWidth="1"/>
    <col min="15876" max="15876" width="12.5703125" style="9" customWidth="1"/>
    <col min="15877" max="15877" width="15" style="9" customWidth="1"/>
    <col min="15878" max="15878" width="15.28515625" style="9" customWidth="1"/>
    <col min="15879" max="15879" width="15.140625" style="9" customWidth="1"/>
    <col min="15880" max="15880" width="14.28515625" style="9" customWidth="1"/>
    <col min="15881" max="15881" width="15.28515625" style="9" customWidth="1"/>
    <col min="15882" max="16126" width="9.140625" style="9"/>
    <col min="16127" max="16127" width="4.7109375" style="9" customWidth="1"/>
    <col min="16128" max="16128" width="16.85546875" style="9" customWidth="1"/>
    <col min="16129" max="16129" width="15.85546875" style="9" customWidth="1"/>
    <col min="16130" max="16130" width="15.42578125" style="9" customWidth="1"/>
    <col min="16131" max="16131" width="13.42578125" style="9" customWidth="1"/>
    <col min="16132" max="16132" width="12.5703125" style="9" customWidth="1"/>
    <col min="16133" max="16133" width="15" style="9" customWidth="1"/>
    <col min="16134" max="16134" width="15.28515625" style="9" customWidth="1"/>
    <col min="16135" max="16135" width="15.140625" style="9" customWidth="1"/>
    <col min="16136" max="16136" width="14.28515625" style="9" customWidth="1"/>
    <col min="16137" max="16137" width="15.28515625" style="9" customWidth="1"/>
    <col min="16138" max="16384" width="9.140625" style="9"/>
  </cols>
  <sheetData>
    <row r="1" spans="1:9" ht="16.5" customHeight="1">
      <c r="A1" s="21" t="s">
        <v>212</v>
      </c>
      <c r="H1" s="409" t="s">
        <v>279</v>
      </c>
      <c r="I1" s="409"/>
    </row>
    <row r="2" spans="1:9" ht="16.5" customHeight="1">
      <c r="A2" s="21"/>
    </row>
    <row r="3" spans="1:9" ht="37.5" customHeight="1">
      <c r="A3" s="386" t="s">
        <v>843</v>
      </c>
      <c r="B3" s="386"/>
      <c r="C3" s="386"/>
      <c r="D3" s="386"/>
      <c r="E3" s="386"/>
      <c r="F3" s="386"/>
      <c r="G3" s="386"/>
      <c r="H3" s="386"/>
      <c r="I3" s="386"/>
    </row>
    <row r="4" spans="1:9" ht="21.75" customHeight="1">
      <c r="A4" s="410" t="s">
        <v>210</v>
      </c>
      <c r="B4" s="410"/>
      <c r="C4" s="410"/>
      <c r="D4" s="410"/>
      <c r="E4" s="410"/>
      <c r="F4" s="410"/>
      <c r="G4" s="410"/>
      <c r="H4" s="410"/>
      <c r="I4" s="410"/>
    </row>
    <row r="5" spans="1:9">
      <c r="H5" s="411" t="s">
        <v>213</v>
      </c>
      <c r="I5" s="411"/>
    </row>
    <row r="6" spans="1:9" ht="25.5" customHeight="1">
      <c r="A6" s="407" t="s">
        <v>19</v>
      </c>
      <c r="B6" s="407" t="s">
        <v>271</v>
      </c>
      <c r="C6" s="407" t="s">
        <v>215</v>
      </c>
      <c r="D6" s="407" t="s">
        <v>272</v>
      </c>
      <c r="E6" s="407" t="s">
        <v>9</v>
      </c>
      <c r="F6" s="407"/>
      <c r="G6" s="407" t="s">
        <v>273</v>
      </c>
      <c r="H6" s="384" t="s">
        <v>394</v>
      </c>
      <c r="I6" s="407" t="s">
        <v>274</v>
      </c>
    </row>
    <row r="7" spans="1:9" ht="117" customHeight="1">
      <c r="A7" s="407"/>
      <c r="B7" s="407"/>
      <c r="C7" s="407"/>
      <c r="D7" s="407"/>
      <c r="E7" s="245" t="s">
        <v>275</v>
      </c>
      <c r="F7" s="245" t="s">
        <v>276</v>
      </c>
      <c r="G7" s="407"/>
      <c r="H7" s="384"/>
      <c r="I7" s="407"/>
    </row>
    <row r="8" spans="1:9">
      <c r="A8" s="158" t="s">
        <v>1</v>
      </c>
      <c r="B8" s="158" t="s">
        <v>2</v>
      </c>
      <c r="C8" s="158">
        <v>1</v>
      </c>
      <c r="D8" s="158" t="s">
        <v>277</v>
      </c>
      <c r="E8" s="158">
        <v>3</v>
      </c>
      <c r="F8" s="158">
        <v>4</v>
      </c>
      <c r="G8" s="158">
        <v>5</v>
      </c>
      <c r="H8" s="158">
        <v>6</v>
      </c>
      <c r="I8" s="158" t="s">
        <v>395</v>
      </c>
    </row>
    <row r="9" spans="1:9">
      <c r="A9" s="408" t="s">
        <v>278</v>
      </c>
      <c r="B9" s="408"/>
      <c r="C9" s="246">
        <v>23600000</v>
      </c>
      <c r="D9" s="246">
        <v>6540026.7999999998</v>
      </c>
      <c r="E9" s="246">
        <v>3129203</v>
      </c>
      <c r="F9" s="246">
        <v>3410824</v>
      </c>
      <c r="G9" s="246">
        <v>3185900</v>
      </c>
      <c r="H9" s="246">
        <v>4197026</v>
      </c>
      <c r="I9" s="246">
        <v>13922952.799999999</v>
      </c>
    </row>
    <row r="10" spans="1:9" ht="20.100000000000001" customHeight="1">
      <c r="A10" s="183">
        <v>1</v>
      </c>
      <c r="B10" s="63" t="s">
        <v>110</v>
      </c>
      <c r="C10" s="247">
        <v>1510780</v>
      </c>
      <c r="D10" s="247">
        <v>700767.4</v>
      </c>
      <c r="E10" s="247">
        <v>271373</v>
      </c>
      <c r="F10" s="247">
        <v>429394.4</v>
      </c>
      <c r="G10" s="247">
        <v>0</v>
      </c>
      <c r="H10" s="247">
        <v>199265</v>
      </c>
      <c r="I10" s="247">
        <v>900032.4</v>
      </c>
    </row>
    <row r="11" spans="1:9" ht="20.100000000000001" customHeight="1">
      <c r="A11" s="183">
        <v>2</v>
      </c>
      <c r="B11" s="63" t="s">
        <v>111</v>
      </c>
      <c r="C11" s="247">
        <v>1508620</v>
      </c>
      <c r="D11" s="247">
        <v>1097569.3999999999</v>
      </c>
      <c r="E11" s="247">
        <v>786183</v>
      </c>
      <c r="F11" s="247">
        <v>311386.40000000002</v>
      </c>
      <c r="G11" s="247">
        <v>0</v>
      </c>
      <c r="H11" s="247">
        <v>184847</v>
      </c>
      <c r="I11" s="247">
        <v>1282416.3999999999</v>
      </c>
    </row>
    <row r="12" spans="1:9" ht="20.100000000000001" customHeight="1">
      <c r="A12" s="183">
        <v>3</v>
      </c>
      <c r="B12" s="63" t="s">
        <v>112</v>
      </c>
      <c r="C12" s="247">
        <v>3404800</v>
      </c>
      <c r="D12" s="247">
        <v>1459362</v>
      </c>
      <c r="E12" s="247">
        <v>884637</v>
      </c>
      <c r="F12" s="247">
        <v>574725</v>
      </c>
      <c r="G12" s="247">
        <v>0</v>
      </c>
      <c r="H12" s="247">
        <v>342400</v>
      </c>
      <c r="I12" s="247">
        <v>1801762</v>
      </c>
    </row>
    <row r="13" spans="1:9" ht="20.100000000000001" customHeight="1">
      <c r="A13" s="183">
        <v>4</v>
      </c>
      <c r="B13" s="63" t="s">
        <v>113</v>
      </c>
      <c r="C13" s="247">
        <v>13728330</v>
      </c>
      <c r="D13" s="247">
        <v>568158.6</v>
      </c>
      <c r="E13" s="247">
        <v>118374</v>
      </c>
      <c r="F13" s="247">
        <v>449784.6</v>
      </c>
      <c r="G13" s="247">
        <v>0</v>
      </c>
      <c r="H13" s="247">
        <v>321782</v>
      </c>
      <c r="I13" s="247">
        <v>889940.6</v>
      </c>
    </row>
    <row r="14" spans="1:9" ht="20.100000000000001" customHeight="1">
      <c r="A14" s="183">
        <v>5</v>
      </c>
      <c r="B14" s="63" t="s">
        <v>114</v>
      </c>
      <c r="C14" s="247">
        <v>725760</v>
      </c>
      <c r="D14" s="247">
        <v>603715.4</v>
      </c>
      <c r="E14" s="247">
        <v>86222</v>
      </c>
      <c r="F14" s="247">
        <v>517493.4</v>
      </c>
      <c r="G14" s="247">
        <v>58358</v>
      </c>
      <c r="H14" s="247">
        <v>279922</v>
      </c>
      <c r="I14" s="247">
        <v>941995.4</v>
      </c>
    </row>
    <row r="15" spans="1:9" ht="20.100000000000001" customHeight="1">
      <c r="A15" s="183">
        <v>6</v>
      </c>
      <c r="B15" s="63" t="s">
        <v>115</v>
      </c>
      <c r="C15" s="247">
        <v>189150</v>
      </c>
      <c r="D15" s="247">
        <v>156299</v>
      </c>
      <c r="E15" s="247">
        <v>70035</v>
      </c>
      <c r="F15" s="247">
        <v>86264</v>
      </c>
      <c r="G15" s="247">
        <v>381789</v>
      </c>
      <c r="H15" s="247">
        <v>388930</v>
      </c>
      <c r="I15" s="247">
        <v>927018</v>
      </c>
    </row>
    <row r="16" spans="1:9" ht="20.100000000000001" customHeight="1">
      <c r="A16" s="183">
        <v>7</v>
      </c>
      <c r="B16" s="63" t="s">
        <v>116</v>
      </c>
      <c r="C16" s="247">
        <v>410710</v>
      </c>
      <c r="D16" s="247">
        <v>348559.4</v>
      </c>
      <c r="E16" s="247">
        <v>107570</v>
      </c>
      <c r="F16" s="247">
        <v>240989.4</v>
      </c>
      <c r="G16" s="247">
        <v>446843</v>
      </c>
      <c r="H16" s="247">
        <v>330491</v>
      </c>
      <c r="I16" s="247">
        <v>1125893.3999999999</v>
      </c>
    </row>
    <row r="17" spans="1:9" ht="20.100000000000001" customHeight="1">
      <c r="A17" s="183">
        <v>8</v>
      </c>
      <c r="B17" s="63" t="s">
        <v>117</v>
      </c>
      <c r="C17" s="247">
        <v>128040</v>
      </c>
      <c r="D17" s="247">
        <v>90252</v>
      </c>
      <c r="E17" s="247">
        <v>45373</v>
      </c>
      <c r="F17" s="247">
        <v>44879</v>
      </c>
      <c r="G17" s="247">
        <v>262230</v>
      </c>
      <c r="H17" s="247">
        <v>156316</v>
      </c>
      <c r="I17" s="247">
        <v>508798</v>
      </c>
    </row>
    <row r="18" spans="1:9" ht="20.100000000000001" customHeight="1">
      <c r="A18" s="183">
        <v>9</v>
      </c>
      <c r="B18" s="63" t="s">
        <v>118</v>
      </c>
      <c r="C18" s="247">
        <v>147510</v>
      </c>
      <c r="D18" s="247">
        <v>106936</v>
      </c>
      <c r="E18" s="247">
        <v>57326</v>
      </c>
      <c r="F18" s="247">
        <v>49610</v>
      </c>
      <c r="G18" s="247">
        <v>303633</v>
      </c>
      <c r="H18" s="247">
        <v>366651</v>
      </c>
      <c r="I18" s="247">
        <v>777220</v>
      </c>
    </row>
    <row r="19" spans="1:9" ht="20.100000000000001" customHeight="1">
      <c r="A19" s="183">
        <v>10</v>
      </c>
      <c r="B19" s="63" t="s">
        <v>119</v>
      </c>
      <c r="C19" s="247">
        <v>75780</v>
      </c>
      <c r="D19" s="247">
        <v>62858</v>
      </c>
      <c r="E19" s="247">
        <v>30976</v>
      </c>
      <c r="F19" s="247">
        <v>31882</v>
      </c>
      <c r="G19" s="247">
        <v>158218</v>
      </c>
      <c r="H19" s="247">
        <v>125542</v>
      </c>
      <c r="I19" s="247">
        <v>346618</v>
      </c>
    </row>
    <row r="20" spans="1:9" ht="20.100000000000001" customHeight="1">
      <c r="A20" s="183">
        <v>11</v>
      </c>
      <c r="B20" s="63" t="s">
        <v>120</v>
      </c>
      <c r="C20" s="247">
        <v>94860</v>
      </c>
      <c r="D20" s="247">
        <v>82932</v>
      </c>
      <c r="E20" s="247">
        <v>37947</v>
      </c>
      <c r="F20" s="247">
        <v>44985</v>
      </c>
      <c r="G20" s="247">
        <v>345467</v>
      </c>
      <c r="H20" s="247">
        <v>233620</v>
      </c>
      <c r="I20" s="247">
        <v>662019</v>
      </c>
    </row>
    <row r="21" spans="1:9" ht="20.100000000000001" customHeight="1">
      <c r="A21" s="183">
        <v>12</v>
      </c>
      <c r="B21" s="63" t="s">
        <v>121</v>
      </c>
      <c r="C21" s="247">
        <v>105600</v>
      </c>
      <c r="D21" s="247">
        <v>91927</v>
      </c>
      <c r="E21" s="247">
        <v>51821</v>
      </c>
      <c r="F21" s="247">
        <v>40106</v>
      </c>
      <c r="G21" s="247">
        <v>244423</v>
      </c>
      <c r="H21" s="247">
        <v>165570</v>
      </c>
      <c r="I21" s="247">
        <v>501920</v>
      </c>
    </row>
    <row r="22" spans="1:9" ht="20.100000000000001" customHeight="1">
      <c r="A22" s="183">
        <v>13</v>
      </c>
      <c r="B22" s="63" t="s">
        <v>122</v>
      </c>
      <c r="C22" s="247">
        <v>464300</v>
      </c>
      <c r="D22" s="247">
        <v>277807.40000000002</v>
      </c>
      <c r="E22" s="247">
        <v>150068</v>
      </c>
      <c r="F22" s="247">
        <v>127739.4</v>
      </c>
      <c r="G22" s="247">
        <v>47169</v>
      </c>
      <c r="H22" s="247">
        <v>224337</v>
      </c>
      <c r="I22" s="247">
        <v>549313.4</v>
      </c>
    </row>
    <row r="23" spans="1:9" ht="20.100000000000001" customHeight="1">
      <c r="A23" s="183">
        <v>14</v>
      </c>
      <c r="B23" s="63" t="s">
        <v>123</v>
      </c>
      <c r="C23" s="247">
        <v>508390</v>
      </c>
      <c r="D23" s="247">
        <v>374400.6</v>
      </c>
      <c r="E23" s="247">
        <v>161471</v>
      </c>
      <c r="F23" s="247">
        <v>212929.6</v>
      </c>
      <c r="G23" s="247">
        <v>8701</v>
      </c>
      <c r="H23" s="247">
        <v>149825</v>
      </c>
      <c r="I23" s="247">
        <v>532926.6</v>
      </c>
    </row>
    <row r="24" spans="1:9" ht="20.100000000000001" customHeight="1">
      <c r="A24" s="183">
        <v>15</v>
      </c>
      <c r="B24" s="63" t="s">
        <v>124</v>
      </c>
      <c r="C24" s="247">
        <v>368290</v>
      </c>
      <c r="D24" s="247">
        <v>317291.59999999998</v>
      </c>
      <c r="E24" s="247">
        <v>133349</v>
      </c>
      <c r="F24" s="247">
        <v>183942.6</v>
      </c>
      <c r="G24" s="247">
        <v>76984</v>
      </c>
      <c r="H24" s="247">
        <v>146112</v>
      </c>
      <c r="I24" s="247">
        <v>540387.6</v>
      </c>
    </row>
    <row r="25" spans="1:9" ht="20.100000000000001" customHeight="1">
      <c r="A25" s="183">
        <v>16</v>
      </c>
      <c r="B25" s="63" t="s">
        <v>125</v>
      </c>
      <c r="C25" s="247">
        <v>32160</v>
      </c>
      <c r="D25" s="247">
        <v>28161.4</v>
      </c>
      <c r="E25" s="247">
        <v>20183</v>
      </c>
      <c r="F25" s="247">
        <v>7978.4</v>
      </c>
      <c r="G25" s="247">
        <v>283418</v>
      </c>
      <c r="H25" s="247">
        <v>178132</v>
      </c>
      <c r="I25" s="247">
        <v>489711.4</v>
      </c>
    </row>
    <row r="26" spans="1:9" ht="20.100000000000001" customHeight="1">
      <c r="A26" s="183">
        <v>17</v>
      </c>
      <c r="B26" s="63" t="s">
        <v>126</v>
      </c>
      <c r="C26" s="247">
        <v>127930</v>
      </c>
      <c r="D26" s="247">
        <v>111459.6</v>
      </c>
      <c r="E26" s="247">
        <v>71181</v>
      </c>
      <c r="F26" s="247">
        <v>40278.6</v>
      </c>
      <c r="G26" s="247">
        <v>281514</v>
      </c>
      <c r="H26" s="247">
        <v>221638</v>
      </c>
      <c r="I26" s="247">
        <v>614611.6</v>
      </c>
    </row>
    <row r="27" spans="1:9" ht="20.100000000000001" customHeight="1">
      <c r="A27" s="183">
        <v>18</v>
      </c>
      <c r="B27" s="63" t="s">
        <v>127</v>
      </c>
      <c r="C27" s="247">
        <v>68990</v>
      </c>
      <c r="D27" s="247">
        <v>61571</v>
      </c>
      <c r="E27" s="247">
        <v>45114</v>
      </c>
      <c r="F27" s="247">
        <v>16457</v>
      </c>
      <c r="G27" s="247">
        <v>287153</v>
      </c>
      <c r="H27" s="247">
        <v>181646</v>
      </c>
      <c r="I27" s="247">
        <v>530370</v>
      </c>
    </row>
  </sheetData>
  <mergeCells count="13">
    <mergeCell ref="A9:B9"/>
    <mergeCell ref="H1:I1"/>
    <mergeCell ref="A3:I3"/>
    <mergeCell ref="A4:I4"/>
    <mergeCell ref="H5:I5"/>
    <mergeCell ref="A6:A7"/>
    <mergeCell ref="B6:B7"/>
    <mergeCell ref="C6:C7"/>
    <mergeCell ref="D6:D7"/>
    <mergeCell ref="E6:F6"/>
    <mergeCell ref="G6:G7"/>
    <mergeCell ref="H6:H7"/>
    <mergeCell ref="I6:I7"/>
  </mergeCells>
  <printOptions horizontalCentered="1"/>
  <pageMargins left="0.7" right="0.25" top="0.46" bottom="0" header="0.2"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D6" sqref="D6"/>
    </sheetView>
  </sheetViews>
  <sheetFormatPr defaultColWidth="9.140625" defaultRowHeight="16.5"/>
  <cols>
    <col min="1" max="1" width="5.42578125" style="6" customWidth="1"/>
    <col min="2" max="2" width="21.5703125" style="6" customWidth="1"/>
    <col min="3" max="3" width="14" style="6" customWidth="1"/>
    <col min="4" max="4" width="15.5703125" style="6" customWidth="1"/>
    <col min="5" max="5" width="15.85546875" style="6" customWidth="1"/>
    <col min="6" max="6" width="10.28515625" style="6" customWidth="1"/>
    <col min="7" max="7" width="12.5703125" style="6" customWidth="1"/>
    <col min="8" max="16384" width="9.140625" style="6"/>
  </cols>
  <sheetData>
    <row r="1" spans="1:31">
      <c r="A1" s="29" t="s">
        <v>212</v>
      </c>
      <c r="E1" s="409" t="s">
        <v>286</v>
      </c>
      <c r="F1" s="409"/>
    </row>
    <row r="2" spans="1:31">
      <c r="A2" s="380"/>
      <c r="B2" s="380"/>
      <c r="C2" s="380"/>
      <c r="D2" s="380"/>
      <c r="E2" s="380"/>
      <c r="F2" s="380"/>
    </row>
    <row r="3" spans="1:31" ht="42.75" customHeight="1">
      <c r="A3" s="381" t="s">
        <v>844</v>
      </c>
      <c r="B3" s="381"/>
      <c r="C3" s="381"/>
      <c r="D3" s="381"/>
      <c r="E3" s="381"/>
      <c r="F3" s="381"/>
    </row>
    <row r="4" spans="1:31">
      <c r="A4" s="382" t="s">
        <v>210</v>
      </c>
      <c r="B4" s="382"/>
      <c r="C4" s="382"/>
      <c r="D4" s="382"/>
      <c r="E4" s="382"/>
      <c r="F4" s="382"/>
    </row>
    <row r="5" spans="1:31">
      <c r="A5" s="383" t="s">
        <v>12</v>
      </c>
      <c r="B5" s="383"/>
      <c r="C5" s="383"/>
      <c r="D5" s="383"/>
      <c r="E5" s="383"/>
      <c r="F5" s="383"/>
    </row>
    <row r="6" spans="1:31" ht="94.5">
      <c r="A6" s="130" t="s">
        <v>0</v>
      </c>
      <c r="B6" s="130" t="s">
        <v>134</v>
      </c>
      <c r="C6" s="130" t="s">
        <v>86</v>
      </c>
      <c r="D6" s="130" t="s">
        <v>88</v>
      </c>
      <c r="E6" s="130" t="s">
        <v>90</v>
      </c>
      <c r="F6" s="130" t="s">
        <v>845</v>
      </c>
      <c r="G6" s="130" t="s">
        <v>594</v>
      </c>
      <c r="L6" s="31"/>
      <c r="M6" s="31"/>
      <c r="N6" s="31"/>
      <c r="O6" s="31"/>
      <c r="P6" s="31"/>
      <c r="Q6" s="31"/>
      <c r="R6" s="31"/>
      <c r="S6" s="31"/>
      <c r="T6" s="31"/>
      <c r="U6" s="31"/>
      <c r="V6" s="31"/>
      <c r="W6" s="31"/>
      <c r="X6" s="31"/>
      <c r="Y6" s="31"/>
      <c r="Z6" s="31"/>
      <c r="AA6" s="31"/>
      <c r="AB6" s="31"/>
      <c r="AC6" s="31"/>
      <c r="AD6" s="31"/>
      <c r="AE6" s="31"/>
    </row>
    <row r="7" spans="1:31">
      <c r="A7" s="130" t="s">
        <v>1</v>
      </c>
      <c r="B7" s="130" t="s">
        <v>2</v>
      </c>
      <c r="C7" s="130" t="s">
        <v>91</v>
      </c>
      <c r="D7" s="130">
        <v>2</v>
      </c>
      <c r="E7" s="130">
        <v>3</v>
      </c>
      <c r="F7" s="130">
        <v>4</v>
      </c>
      <c r="G7" s="130">
        <v>5</v>
      </c>
    </row>
    <row r="8" spans="1:31" ht="16.5" customHeight="1">
      <c r="A8" s="412" t="s">
        <v>89</v>
      </c>
      <c r="B8" s="412"/>
      <c r="C8" s="208">
        <f>+SUM(C9:C27)</f>
        <v>4197026</v>
      </c>
      <c r="D8" s="208">
        <f>+SUM(D9:D27)</f>
        <v>726177</v>
      </c>
      <c r="E8" s="208">
        <f>+SUM(E9:E27)</f>
        <v>3141390</v>
      </c>
      <c r="F8" s="208">
        <f>+SUM(F9:F27)</f>
        <v>5159</v>
      </c>
      <c r="G8" s="208">
        <f>+SUM(G9:G27)</f>
        <v>324300</v>
      </c>
    </row>
    <row r="9" spans="1:31">
      <c r="A9" s="135">
        <v>1</v>
      </c>
      <c r="B9" s="63" t="s">
        <v>110</v>
      </c>
      <c r="C9" s="225">
        <f>+SUM(D9:G9)</f>
        <v>199265</v>
      </c>
      <c r="D9" s="225">
        <v>15845</v>
      </c>
      <c r="E9" s="225">
        <v>180020</v>
      </c>
      <c r="F9" s="225"/>
      <c r="G9" s="225">
        <v>3400</v>
      </c>
    </row>
    <row r="10" spans="1:31">
      <c r="A10" s="135">
        <v>2</v>
      </c>
      <c r="B10" s="63" t="s">
        <v>111</v>
      </c>
      <c r="C10" s="225">
        <f t="shared" ref="C10:C26" si="0">+SUM(D10:G10)</f>
        <v>184847</v>
      </c>
      <c r="D10" s="225">
        <v>19730</v>
      </c>
      <c r="E10" s="225">
        <v>151717</v>
      </c>
      <c r="F10" s="225"/>
      <c r="G10" s="225">
        <v>13400</v>
      </c>
    </row>
    <row r="11" spans="1:31">
      <c r="A11" s="135">
        <v>3</v>
      </c>
      <c r="B11" s="63" t="s">
        <v>112</v>
      </c>
      <c r="C11" s="225">
        <f t="shared" si="0"/>
        <v>342400</v>
      </c>
      <c r="D11" s="225">
        <v>33518</v>
      </c>
      <c r="E11" s="225">
        <v>297082</v>
      </c>
      <c r="F11" s="225"/>
      <c r="G11" s="225">
        <v>11800</v>
      </c>
    </row>
    <row r="12" spans="1:31">
      <c r="A12" s="135">
        <v>6</v>
      </c>
      <c r="B12" s="63" t="s">
        <v>113</v>
      </c>
      <c r="C12" s="225">
        <f>+SUM(D12:G12)</f>
        <v>321782</v>
      </c>
      <c r="D12" s="225">
        <v>63271</v>
      </c>
      <c r="E12" s="225">
        <v>246949</v>
      </c>
      <c r="F12" s="225"/>
      <c r="G12" s="225">
        <v>11562</v>
      </c>
    </row>
    <row r="13" spans="1:31">
      <c r="A13" s="135">
        <v>4</v>
      </c>
      <c r="B13" s="63" t="s">
        <v>114</v>
      </c>
      <c r="C13" s="225">
        <f t="shared" si="0"/>
        <v>279922</v>
      </c>
      <c r="D13" s="225">
        <v>50256</v>
      </c>
      <c r="E13" s="225">
        <v>219127</v>
      </c>
      <c r="F13" s="225">
        <v>1189</v>
      </c>
      <c r="G13" s="225">
        <v>9350</v>
      </c>
    </row>
    <row r="14" spans="1:31">
      <c r="A14" s="135">
        <v>5</v>
      </c>
      <c r="B14" s="63" t="s">
        <v>115</v>
      </c>
      <c r="C14" s="225">
        <f t="shared" si="0"/>
        <v>388930</v>
      </c>
      <c r="D14" s="225">
        <v>49328</v>
      </c>
      <c r="E14" s="225">
        <v>319676</v>
      </c>
      <c r="F14" s="225"/>
      <c r="G14" s="225">
        <v>19926</v>
      </c>
    </row>
    <row r="15" spans="1:31">
      <c r="A15" s="135">
        <v>9</v>
      </c>
      <c r="B15" s="63" t="s">
        <v>118</v>
      </c>
      <c r="C15" s="225">
        <f>+SUM(D15:G15)</f>
        <v>366651</v>
      </c>
      <c r="D15" s="225">
        <v>74908</v>
      </c>
      <c r="E15" s="225">
        <v>192329</v>
      </c>
      <c r="F15" s="225"/>
      <c r="G15" s="225">
        <v>99414</v>
      </c>
    </row>
    <row r="16" spans="1:31">
      <c r="A16" s="135">
        <v>7</v>
      </c>
      <c r="B16" s="63" t="s">
        <v>116</v>
      </c>
      <c r="C16" s="225">
        <f t="shared" si="0"/>
        <v>330491</v>
      </c>
      <c r="D16" s="225">
        <v>25494</v>
      </c>
      <c r="E16" s="225">
        <v>278767</v>
      </c>
      <c r="F16" s="225"/>
      <c r="G16" s="225">
        <v>26230</v>
      </c>
    </row>
    <row r="17" spans="1:7">
      <c r="A17" s="135">
        <v>8</v>
      </c>
      <c r="B17" s="63" t="s">
        <v>117</v>
      </c>
      <c r="C17" s="225">
        <f t="shared" si="0"/>
        <v>156316</v>
      </c>
      <c r="D17" s="225">
        <v>22484</v>
      </c>
      <c r="E17" s="225">
        <v>125062</v>
      </c>
      <c r="F17" s="225">
        <v>270</v>
      </c>
      <c r="G17" s="225">
        <v>8500</v>
      </c>
    </row>
    <row r="18" spans="1:7">
      <c r="A18" s="135">
        <v>10</v>
      </c>
      <c r="B18" s="63" t="s">
        <v>119</v>
      </c>
      <c r="C18" s="225">
        <f t="shared" si="0"/>
        <v>125542</v>
      </c>
      <c r="D18" s="225">
        <v>29759</v>
      </c>
      <c r="E18" s="225">
        <v>77629</v>
      </c>
      <c r="F18" s="225"/>
      <c r="G18" s="225">
        <v>18154</v>
      </c>
    </row>
    <row r="19" spans="1:7">
      <c r="A19" s="135">
        <v>12</v>
      </c>
      <c r="B19" s="63" t="s">
        <v>121</v>
      </c>
      <c r="C19" s="225">
        <f>+SUM(D19:G19)</f>
        <v>165570</v>
      </c>
      <c r="D19" s="225">
        <v>35034</v>
      </c>
      <c r="E19" s="225">
        <v>110391</v>
      </c>
      <c r="F19" s="225">
        <v>845</v>
      </c>
      <c r="G19" s="225">
        <v>19300</v>
      </c>
    </row>
    <row r="20" spans="1:7">
      <c r="A20" s="135">
        <v>11</v>
      </c>
      <c r="B20" s="63" t="s">
        <v>120</v>
      </c>
      <c r="C20" s="225">
        <f t="shared" si="0"/>
        <v>233620</v>
      </c>
      <c r="D20" s="225">
        <v>54533</v>
      </c>
      <c r="E20" s="225">
        <v>145568</v>
      </c>
      <c r="F20" s="225">
        <v>2855</v>
      </c>
      <c r="G20" s="225">
        <v>30664</v>
      </c>
    </row>
    <row r="21" spans="1:7">
      <c r="A21" s="135">
        <v>17</v>
      </c>
      <c r="B21" s="63" t="s">
        <v>126</v>
      </c>
      <c r="C21" s="225">
        <f>+SUM(D21:G21)</f>
        <v>221638</v>
      </c>
      <c r="D21" s="225">
        <v>37741</v>
      </c>
      <c r="E21" s="225">
        <v>181347</v>
      </c>
      <c r="F21" s="225"/>
      <c r="G21" s="225">
        <v>2550</v>
      </c>
    </row>
    <row r="22" spans="1:7">
      <c r="A22" s="135">
        <v>13</v>
      </c>
      <c r="B22" s="63" t="s">
        <v>122</v>
      </c>
      <c r="C22" s="225">
        <f t="shared" si="0"/>
        <v>224337</v>
      </c>
      <c r="D22" s="225">
        <v>45266</v>
      </c>
      <c r="E22" s="225">
        <v>144971</v>
      </c>
      <c r="F22" s="225"/>
      <c r="G22" s="225">
        <v>34100</v>
      </c>
    </row>
    <row r="23" spans="1:7">
      <c r="A23" s="135">
        <v>14</v>
      </c>
      <c r="B23" s="63" t="s">
        <v>123</v>
      </c>
      <c r="C23" s="225">
        <f t="shared" si="0"/>
        <v>149825</v>
      </c>
      <c r="D23" s="225">
        <v>43439</v>
      </c>
      <c r="E23" s="225">
        <v>105536</v>
      </c>
      <c r="F23" s="225"/>
      <c r="G23" s="225">
        <v>850</v>
      </c>
    </row>
    <row r="24" spans="1:7">
      <c r="A24" s="135">
        <v>15</v>
      </c>
      <c r="B24" s="63" t="s">
        <v>124</v>
      </c>
      <c r="C24" s="225">
        <f t="shared" si="0"/>
        <v>146112</v>
      </c>
      <c r="D24" s="225">
        <v>26551</v>
      </c>
      <c r="E24" s="225">
        <v>117861</v>
      </c>
      <c r="F24" s="225"/>
      <c r="G24" s="225">
        <v>1700</v>
      </c>
    </row>
    <row r="25" spans="1:7">
      <c r="A25" s="135">
        <v>18</v>
      </c>
      <c r="B25" s="63" t="s">
        <v>127</v>
      </c>
      <c r="C25" s="225">
        <f>+SUM(D25:G25)</f>
        <v>181646</v>
      </c>
      <c r="D25" s="225">
        <v>45491</v>
      </c>
      <c r="E25" s="225">
        <v>125305</v>
      </c>
      <c r="F25" s="225"/>
      <c r="G25" s="225">
        <v>10850</v>
      </c>
    </row>
    <row r="26" spans="1:7" ht="18.75" customHeight="1">
      <c r="A26" s="135">
        <v>16</v>
      </c>
      <c r="B26" s="63" t="s">
        <v>125</v>
      </c>
      <c r="C26" s="225">
        <f t="shared" si="0"/>
        <v>178132</v>
      </c>
      <c r="D26" s="225">
        <v>53529</v>
      </c>
      <c r="E26" s="225">
        <v>122053</v>
      </c>
      <c r="F26" s="225"/>
      <c r="G26" s="225">
        <v>2550</v>
      </c>
    </row>
    <row r="27" spans="1:7">
      <c r="A27" s="135"/>
      <c r="B27" s="248"/>
      <c r="C27" s="135"/>
      <c r="D27" s="135"/>
      <c r="E27" s="135"/>
      <c r="F27" s="135"/>
      <c r="G27" s="135"/>
    </row>
  </sheetData>
  <mergeCells count="6">
    <mergeCell ref="E1:F1"/>
    <mergeCell ref="A8:B8"/>
    <mergeCell ref="A2:F2"/>
    <mergeCell ref="A3:F3"/>
    <mergeCell ref="A4:F4"/>
    <mergeCell ref="A5:F5"/>
  </mergeCells>
  <pageMargins left="0.7" right="0"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view="pageLayout" zoomScaleNormal="64" workbookViewId="0">
      <selection activeCell="M6" sqref="M6:S6"/>
    </sheetView>
  </sheetViews>
  <sheetFormatPr defaultColWidth="9.140625" defaultRowHeight="12.75"/>
  <cols>
    <col min="1" max="1" width="6.140625" style="26" customWidth="1"/>
    <col min="2" max="2" width="20.5703125" style="26" customWidth="1"/>
    <col min="3" max="3" width="12" style="26" customWidth="1"/>
    <col min="4" max="8" width="10.7109375" style="26" customWidth="1"/>
    <col min="9" max="9" width="10.42578125" style="26" customWidth="1"/>
    <col min="10" max="11" width="10.7109375" style="26" customWidth="1"/>
    <col min="12" max="12" width="7" style="26" customWidth="1"/>
    <col min="13" max="15" width="10.7109375" style="26" customWidth="1"/>
    <col min="16" max="16" width="7.85546875" style="26" customWidth="1"/>
    <col min="17" max="18" width="9.5703125" style="26" bestFit="1" customWidth="1"/>
    <col min="19" max="19" width="9.140625" style="26" customWidth="1"/>
    <col min="20" max="22" width="9.5703125" style="26" bestFit="1" customWidth="1"/>
    <col min="23" max="23" width="9.140625" style="26"/>
    <col min="24" max="25" width="9.5703125" style="26" bestFit="1" customWidth="1"/>
    <col min="26" max="16384" width="9.140625" style="26"/>
  </cols>
  <sheetData>
    <row r="1" spans="1:27" ht="15.75">
      <c r="A1" s="403" t="s">
        <v>212</v>
      </c>
      <c r="B1" s="403"/>
      <c r="C1" s="403"/>
      <c r="Q1" s="414" t="s">
        <v>287</v>
      </c>
      <c r="R1" s="414"/>
      <c r="S1" s="414"/>
    </row>
    <row r="2" spans="1:27" ht="19.5" customHeight="1">
      <c r="A2" s="415" t="s">
        <v>846</v>
      </c>
      <c r="B2" s="415"/>
      <c r="C2" s="415"/>
      <c r="D2" s="415"/>
      <c r="E2" s="415"/>
      <c r="F2" s="415"/>
      <c r="G2" s="415"/>
      <c r="H2" s="415"/>
      <c r="I2" s="415"/>
      <c r="J2" s="415"/>
      <c r="K2" s="415"/>
      <c r="L2" s="415"/>
      <c r="M2" s="415"/>
      <c r="N2" s="415"/>
      <c r="O2" s="415"/>
      <c r="P2" s="415"/>
      <c r="Q2" s="415"/>
      <c r="R2" s="415"/>
      <c r="S2" s="415"/>
    </row>
    <row r="3" spans="1:27" ht="15.75">
      <c r="A3" s="416" t="s">
        <v>282</v>
      </c>
      <c r="B3" s="416"/>
      <c r="C3" s="416"/>
      <c r="D3" s="416"/>
      <c r="E3" s="416"/>
      <c r="F3" s="416"/>
      <c r="G3" s="416"/>
      <c r="H3" s="416"/>
      <c r="I3" s="416"/>
      <c r="J3" s="416"/>
      <c r="K3" s="416"/>
      <c r="L3" s="416"/>
      <c r="M3" s="416"/>
      <c r="N3" s="416"/>
      <c r="O3" s="416"/>
      <c r="P3" s="416"/>
      <c r="Q3" s="416"/>
      <c r="R3" s="416"/>
      <c r="S3" s="416"/>
    </row>
    <row r="4" spans="1:27" ht="15.75">
      <c r="Q4" s="417"/>
      <c r="R4" s="417"/>
      <c r="S4" s="417"/>
      <c r="Y4" s="123" t="s">
        <v>164</v>
      </c>
      <c r="Z4" s="123"/>
      <c r="AA4" s="123"/>
    </row>
    <row r="6" spans="1:27" s="27" customFormat="1" ht="29.25" customHeight="1">
      <c r="A6" s="419" t="s">
        <v>0</v>
      </c>
      <c r="B6" s="419" t="s">
        <v>165</v>
      </c>
      <c r="C6" s="419" t="s">
        <v>86</v>
      </c>
      <c r="D6" s="419" t="s">
        <v>36</v>
      </c>
      <c r="E6" s="419"/>
      <c r="F6" s="419" t="s">
        <v>288</v>
      </c>
      <c r="G6" s="419"/>
      <c r="H6" s="419"/>
      <c r="I6" s="419"/>
      <c r="J6" s="419"/>
      <c r="K6" s="419"/>
      <c r="L6" s="419"/>
      <c r="M6" s="419" t="s">
        <v>289</v>
      </c>
      <c r="N6" s="419"/>
      <c r="O6" s="419"/>
      <c r="P6" s="419"/>
      <c r="Q6" s="419"/>
      <c r="R6" s="419"/>
      <c r="S6" s="419"/>
      <c r="T6" s="418" t="s">
        <v>585</v>
      </c>
      <c r="U6" s="418"/>
      <c r="V6" s="418"/>
      <c r="W6" s="418"/>
      <c r="X6" s="418"/>
      <c r="Y6" s="418"/>
      <c r="Z6" s="418"/>
    </row>
    <row r="7" spans="1:27" s="27" customFormat="1" ht="20.25" customHeight="1">
      <c r="A7" s="419"/>
      <c r="B7" s="419"/>
      <c r="C7" s="419"/>
      <c r="D7" s="420" t="s">
        <v>290</v>
      </c>
      <c r="E7" s="420" t="s">
        <v>291</v>
      </c>
      <c r="F7" s="419" t="s">
        <v>86</v>
      </c>
      <c r="G7" s="413" t="s">
        <v>290</v>
      </c>
      <c r="H7" s="413"/>
      <c r="I7" s="413"/>
      <c r="J7" s="413" t="s">
        <v>291</v>
      </c>
      <c r="K7" s="413"/>
      <c r="L7" s="413"/>
      <c r="M7" s="419" t="s">
        <v>86</v>
      </c>
      <c r="N7" s="413" t="s">
        <v>290</v>
      </c>
      <c r="O7" s="413"/>
      <c r="P7" s="413"/>
      <c r="Q7" s="413" t="s">
        <v>291</v>
      </c>
      <c r="R7" s="413"/>
      <c r="S7" s="413"/>
      <c r="T7" s="419" t="s">
        <v>86</v>
      </c>
      <c r="U7" s="413" t="s">
        <v>290</v>
      </c>
      <c r="V7" s="413"/>
      <c r="W7" s="413"/>
      <c r="X7" s="413" t="s">
        <v>291</v>
      </c>
      <c r="Y7" s="413"/>
      <c r="Z7" s="413"/>
    </row>
    <row r="8" spans="1:27" s="27" customFormat="1" ht="54" customHeight="1">
      <c r="A8" s="419"/>
      <c r="B8" s="419"/>
      <c r="C8" s="419"/>
      <c r="D8" s="420"/>
      <c r="E8" s="420"/>
      <c r="F8" s="419"/>
      <c r="G8" s="28" t="s">
        <v>86</v>
      </c>
      <c r="H8" s="28" t="s">
        <v>52</v>
      </c>
      <c r="I8" s="28" t="s">
        <v>292</v>
      </c>
      <c r="J8" s="28" t="s">
        <v>86</v>
      </c>
      <c r="K8" s="28" t="s">
        <v>52</v>
      </c>
      <c r="L8" s="28" t="s">
        <v>292</v>
      </c>
      <c r="M8" s="419"/>
      <c r="N8" s="28" t="s">
        <v>86</v>
      </c>
      <c r="O8" s="28" t="s">
        <v>52</v>
      </c>
      <c r="P8" s="28" t="s">
        <v>292</v>
      </c>
      <c r="Q8" s="28" t="s">
        <v>86</v>
      </c>
      <c r="R8" s="28" t="s">
        <v>52</v>
      </c>
      <c r="S8" s="28" t="s">
        <v>292</v>
      </c>
      <c r="T8" s="419"/>
      <c r="U8" s="28" t="s">
        <v>86</v>
      </c>
      <c r="V8" s="28" t="s">
        <v>52</v>
      </c>
      <c r="W8" s="28" t="s">
        <v>292</v>
      </c>
      <c r="X8" s="28" t="s">
        <v>86</v>
      </c>
      <c r="Y8" s="28" t="s">
        <v>52</v>
      </c>
      <c r="Z8" s="28" t="s">
        <v>292</v>
      </c>
    </row>
    <row r="9" spans="1:27" ht="16.5" customHeight="1">
      <c r="A9" s="125" t="s">
        <v>1</v>
      </c>
      <c r="B9" s="125" t="s">
        <v>2</v>
      </c>
      <c r="C9" s="125" t="s">
        <v>75</v>
      </c>
      <c r="D9" s="125" t="s">
        <v>293</v>
      </c>
      <c r="E9" s="125" t="s">
        <v>294</v>
      </c>
      <c r="F9" s="125" t="s">
        <v>295</v>
      </c>
      <c r="G9" s="125" t="s">
        <v>296</v>
      </c>
      <c r="H9" s="125">
        <v>6</v>
      </c>
      <c r="I9" s="125">
        <v>7</v>
      </c>
      <c r="J9" s="125" t="s">
        <v>191</v>
      </c>
      <c r="K9" s="125">
        <v>9</v>
      </c>
      <c r="L9" s="125">
        <v>10</v>
      </c>
      <c r="M9" s="125" t="s">
        <v>297</v>
      </c>
      <c r="N9" s="125" t="s">
        <v>298</v>
      </c>
      <c r="O9" s="125">
        <v>13</v>
      </c>
      <c r="P9" s="125">
        <v>14</v>
      </c>
      <c r="Q9" s="125" t="s">
        <v>299</v>
      </c>
      <c r="R9" s="125">
        <v>16</v>
      </c>
      <c r="S9" s="125">
        <v>17</v>
      </c>
      <c r="T9" s="125" t="s">
        <v>297</v>
      </c>
      <c r="U9" s="125" t="s">
        <v>298</v>
      </c>
      <c r="V9" s="125">
        <v>13</v>
      </c>
      <c r="W9" s="125">
        <v>14</v>
      </c>
      <c r="X9" s="125" t="s">
        <v>299</v>
      </c>
      <c r="Y9" s="125">
        <v>16</v>
      </c>
      <c r="Z9" s="125">
        <v>17</v>
      </c>
    </row>
    <row r="10" spans="1:27" ht="21" customHeight="1">
      <c r="A10" s="126"/>
      <c r="B10" s="127" t="s">
        <v>89</v>
      </c>
      <c r="C10" s="249">
        <f>SUM(C11:C12)</f>
        <v>1716604</v>
      </c>
      <c r="D10" s="249">
        <f t="shared" ref="D10:Z10" si="0">SUM(D11:D12)</f>
        <v>970255</v>
      </c>
      <c r="E10" s="249">
        <f t="shared" si="0"/>
        <v>746349</v>
      </c>
      <c r="F10" s="249">
        <f t="shared" si="0"/>
        <v>282776</v>
      </c>
      <c r="G10" s="249">
        <f t="shared" si="0"/>
        <v>236795</v>
      </c>
      <c r="H10" s="249">
        <f t="shared" si="0"/>
        <v>176345</v>
      </c>
      <c r="I10" s="249">
        <f t="shared" si="0"/>
        <v>60450</v>
      </c>
      <c r="J10" s="249">
        <f t="shared" si="0"/>
        <v>45981</v>
      </c>
      <c r="K10" s="249">
        <f t="shared" si="0"/>
        <v>45981</v>
      </c>
      <c r="L10" s="249">
        <f t="shared" si="0"/>
        <v>0</v>
      </c>
      <c r="M10" s="249">
        <f t="shared" si="0"/>
        <v>664839</v>
      </c>
      <c r="N10" s="249">
        <f t="shared" si="0"/>
        <v>364915</v>
      </c>
      <c r="O10" s="249">
        <f t="shared" si="0"/>
        <v>364915</v>
      </c>
      <c r="P10" s="249">
        <f t="shared" si="0"/>
        <v>0</v>
      </c>
      <c r="Q10" s="249">
        <f t="shared" si="0"/>
        <v>299924</v>
      </c>
      <c r="R10" s="249">
        <f t="shared" si="0"/>
        <v>299924</v>
      </c>
      <c r="S10" s="249">
        <f t="shared" si="0"/>
        <v>0</v>
      </c>
      <c r="T10" s="249">
        <f t="shared" si="0"/>
        <v>768989</v>
      </c>
      <c r="U10" s="249">
        <f t="shared" si="0"/>
        <v>368545</v>
      </c>
      <c r="V10" s="249">
        <f t="shared" si="0"/>
        <v>368545</v>
      </c>
      <c r="W10" s="249">
        <f t="shared" si="0"/>
        <v>0</v>
      </c>
      <c r="X10" s="249">
        <f t="shared" si="0"/>
        <v>400444</v>
      </c>
      <c r="Y10" s="249">
        <f t="shared" si="0"/>
        <v>400444</v>
      </c>
      <c r="Z10" s="249">
        <f t="shared" si="0"/>
        <v>0</v>
      </c>
    </row>
    <row r="11" spans="1:27" ht="15.75">
      <c r="A11" s="125" t="s">
        <v>3</v>
      </c>
      <c r="B11" s="128" t="s">
        <v>300</v>
      </c>
      <c r="C11" s="129">
        <f>+D11+E11</f>
        <v>1551804</v>
      </c>
      <c r="D11" s="129">
        <f>+H11+O11+V11+I11</f>
        <v>805455</v>
      </c>
      <c r="E11" s="129">
        <f>+K11+R11+Y11</f>
        <v>746349</v>
      </c>
      <c r="F11" s="129">
        <f>+G11+J11</f>
        <v>117976</v>
      </c>
      <c r="G11" s="129">
        <f>+H11+I11</f>
        <v>71995</v>
      </c>
      <c r="H11" s="129">
        <f>176345-164800</f>
        <v>11545</v>
      </c>
      <c r="I11" s="129">
        <v>60450</v>
      </c>
      <c r="J11" s="129">
        <f>+K11+L11</f>
        <v>45981</v>
      </c>
      <c r="K11" s="129">
        <v>45981</v>
      </c>
      <c r="L11" s="129"/>
      <c r="M11" s="129">
        <f>+N11+Q11</f>
        <v>664839</v>
      </c>
      <c r="N11" s="129">
        <f>+O11+P11</f>
        <v>364915</v>
      </c>
      <c r="O11" s="129">
        <v>364915</v>
      </c>
      <c r="P11" s="129"/>
      <c r="Q11" s="129">
        <f>+R11+S11</f>
        <v>299924</v>
      </c>
      <c r="R11" s="129">
        <v>299924</v>
      </c>
      <c r="S11" s="129"/>
      <c r="T11" s="129">
        <f>+U11+X11</f>
        <v>768989</v>
      </c>
      <c r="U11" s="129">
        <f>+V11+W11</f>
        <v>368545</v>
      </c>
      <c r="V11" s="129">
        <v>368545</v>
      </c>
      <c r="W11" s="129"/>
      <c r="X11" s="129">
        <f>+Y11+Z11</f>
        <v>400444</v>
      </c>
      <c r="Y11" s="129">
        <v>400444</v>
      </c>
      <c r="Z11" s="129"/>
    </row>
    <row r="12" spans="1:27" ht="15.75">
      <c r="A12" s="125" t="s">
        <v>4</v>
      </c>
      <c r="B12" s="128" t="s">
        <v>101</v>
      </c>
      <c r="C12" s="129">
        <f>+D12+E12</f>
        <v>164800</v>
      </c>
      <c r="D12" s="129">
        <f>+H12+O12+V12</f>
        <v>164800</v>
      </c>
      <c r="E12" s="129">
        <f>+K12+R12+Y12</f>
        <v>0</v>
      </c>
      <c r="F12" s="129">
        <f>+G12+J12</f>
        <v>164800</v>
      </c>
      <c r="G12" s="129">
        <f>+H12+I12</f>
        <v>164800</v>
      </c>
      <c r="H12" s="129">
        <v>164800</v>
      </c>
      <c r="I12" s="129"/>
      <c r="J12" s="129">
        <f>+K12+L12</f>
        <v>0</v>
      </c>
      <c r="K12" s="129"/>
      <c r="L12" s="129"/>
      <c r="M12" s="129"/>
      <c r="N12" s="129"/>
      <c r="O12" s="129"/>
      <c r="P12" s="129"/>
      <c r="Q12" s="129"/>
      <c r="R12" s="129"/>
      <c r="S12" s="129"/>
      <c r="T12" s="129"/>
      <c r="U12" s="129"/>
      <c r="V12" s="129"/>
      <c r="W12" s="129"/>
      <c r="X12" s="129"/>
      <c r="Y12" s="129"/>
      <c r="Z12" s="129"/>
    </row>
    <row r="13" spans="1:27">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row>
  </sheetData>
  <mergeCells count="23">
    <mergeCell ref="T6:Z6"/>
    <mergeCell ref="T7:T8"/>
    <mergeCell ref="U7:W7"/>
    <mergeCell ref="X7:Z7"/>
    <mergeCell ref="A6:A8"/>
    <mergeCell ref="B6:B8"/>
    <mergeCell ref="C6:C8"/>
    <mergeCell ref="D6:E6"/>
    <mergeCell ref="F6:L6"/>
    <mergeCell ref="M6:S6"/>
    <mergeCell ref="D7:D8"/>
    <mergeCell ref="E7:E8"/>
    <mergeCell ref="F7:F8"/>
    <mergeCell ref="G7:I7"/>
    <mergeCell ref="J7:L7"/>
    <mergeCell ref="M7:M8"/>
    <mergeCell ref="N7:P7"/>
    <mergeCell ref="Q7:S7"/>
    <mergeCell ref="A1:C1"/>
    <mergeCell ref="Q1:S1"/>
    <mergeCell ref="A2:S2"/>
    <mergeCell ref="A3:S3"/>
    <mergeCell ref="Q4:S4"/>
  </mergeCells>
  <pageMargins left="0.2" right="0" top="0.74803149606299202" bottom="0.55118110236220497" header="0.31496062992126" footer="0.31496062992126"/>
  <pageSetup paperSize="9" scale="5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O531"/>
  <sheetViews>
    <sheetView zoomScale="106" zoomScaleNormal="106" workbookViewId="0">
      <pane xSplit="2" ySplit="9" topLeftCell="N530" activePane="bottomRight" state="frozen"/>
      <selection pane="topRight" activeCell="C1" sqref="C1"/>
      <selection pane="bottomLeft" activeCell="A10" sqref="A10"/>
      <selection pane="bottomRight" sqref="A1:Y531"/>
    </sheetView>
  </sheetViews>
  <sheetFormatPr defaultColWidth="8" defaultRowHeight="12.75"/>
  <cols>
    <col min="1" max="1" width="3.5703125" style="343" customWidth="1"/>
    <col min="2" max="2" width="26.7109375" style="75" customWidth="1"/>
    <col min="3" max="3" width="12.140625" style="76" customWidth="1"/>
    <col min="4" max="4" width="9.42578125" style="76" customWidth="1"/>
    <col min="5" max="5" width="11" style="118" customWidth="1"/>
    <col min="6" max="6" width="10.42578125" style="119" customWidth="1"/>
    <col min="7" max="7" width="11.7109375" style="119" customWidth="1"/>
    <col min="8" max="9" width="11" style="119" customWidth="1"/>
    <col min="10" max="10" width="10.28515625" style="119" hidden="1" customWidth="1"/>
    <col min="11" max="11" width="8.42578125" style="119" hidden="1" customWidth="1"/>
    <col min="12" max="12" width="9.5703125" style="119" hidden="1" customWidth="1"/>
    <col min="13" max="13" width="11" style="119" customWidth="1"/>
    <col min="14" max="14" width="10.140625" style="119" customWidth="1"/>
    <col min="15" max="15" width="10" style="119" customWidth="1"/>
    <col min="16" max="16" width="10.5703125" style="119" customWidth="1"/>
    <col min="17" max="17" width="10.7109375" style="119" customWidth="1"/>
    <col min="18" max="18" width="10.42578125" style="119" customWidth="1"/>
    <col min="19" max="19" width="11" style="119" customWidth="1"/>
    <col min="20" max="20" width="11.42578125" style="119" customWidth="1"/>
    <col min="21" max="21" width="10.5703125" style="119" customWidth="1"/>
    <col min="22" max="23" width="10" style="119" customWidth="1"/>
    <col min="24" max="24" width="9.28515625" style="119" customWidth="1"/>
    <col min="25" max="25" width="9.7109375" style="119" customWidth="1"/>
    <col min="26" max="183" width="8" style="74"/>
    <col min="184" max="184" width="4.42578125" style="74" customWidth="1"/>
    <col min="185" max="185" width="23.140625" style="74" customWidth="1"/>
    <col min="186" max="188" width="9" style="74" customWidth="1"/>
    <col min="189" max="190" width="10.85546875" style="74" customWidth="1"/>
    <col min="191" max="191" width="9.85546875" style="74" customWidth="1"/>
    <col min="192" max="192" width="10.85546875" style="74" customWidth="1"/>
    <col min="193" max="193" width="9.85546875" style="74" customWidth="1"/>
    <col min="194" max="194" width="13.28515625" style="74" customWidth="1"/>
    <col min="195" max="195" width="11.85546875" style="74" customWidth="1"/>
    <col min="196" max="196" width="10.85546875" style="74" customWidth="1"/>
    <col min="197" max="197" width="9.85546875" style="74" customWidth="1"/>
    <col min="198" max="198" width="12.42578125" style="74" customWidth="1"/>
    <col min="199" max="199" width="9" style="74" customWidth="1"/>
    <col min="200" max="200" width="12.42578125" style="74" customWidth="1"/>
    <col min="201" max="201" width="10.42578125" style="74" customWidth="1"/>
    <col min="202" max="202" width="11.5703125" style="74" customWidth="1"/>
    <col min="203" max="203" width="9" style="74" customWidth="1"/>
    <col min="204" max="204" width="10.42578125" style="74" customWidth="1"/>
    <col min="205" max="205" width="9.42578125" style="74" customWidth="1"/>
    <col min="206" max="208" width="8" style="74" customWidth="1"/>
    <col min="209" max="439" width="8" style="74"/>
    <col min="440" max="440" width="4.42578125" style="74" customWidth="1"/>
    <col min="441" max="441" width="23.140625" style="74" customWidth="1"/>
    <col min="442" max="444" width="9" style="74" customWidth="1"/>
    <col min="445" max="446" width="10.85546875" style="74" customWidth="1"/>
    <col min="447" max="447" width="9.85546875" style="74" customWidth="1"/>
    <col min="448" max="448" width="10.85546875" style="74" customWidth="1"/>
    <col min="449" max="449" width="9.85546875" style="74" customWidth="1"/>
    <col min="450" max="450" width="13.28515625" style="74" customWidth="1"/>
    <col min="451" max="451" width="11.85546875" style="74" customWidth="1"/>
    <col min="452" max="452" width="10.85546875" style="74" customWidth="1"/>
    <col min="453" max="453" width="9.85546875" style="74" customWidth="1"/>
    <col min="454" max="454" width="12.42578125" style="74" customWidth="1"/>
    <col min="455" max="455" width="9" style="74" customWidth="1"/>
    <col min="456" max="456" width="12.42578125" style="74" customWidth="1"/>
    <col min="457" max="457" width="10.42578125" style="74" customWidth="1"/>
    <col min="458" max="458" width="11.5703125" style="74" customWidth="1"/>
    <col min="459" max="459" width="9" style="74" customWidth="1"/>
    <col min="460" max="460" width="10.42578125" style="74" customWidth="1"/>
    <col min="461" max="461" width="9.42578125" style="74" customWidth="1"/>
    <col min="462" max="464" width="8" style="74" customWidth="1"/>
    <col min="465" max="695" width="8" style="74"/>
    <col min="696" max="696" width="4.42578125" style="74" customWidth="1"/>
    <col min="697" max="697" width="23.140625" style="74" customWidth="1"/>
    <col min="698" max="700" width="9" style="74" customWidth="1"/>
    <col min="701" max="702" width="10.85546875" style="74" customWidth="1"/>
    <col min="703" max="703" width="9.85546875" style="74" customWidth="1"/>
    <col min="704" max="704" width="10.85546875" style="74" customWidth="1"/>
    <col min="705" max="705" width="9.85546875" style="74" customWidth="1"/>
    <col min="706" max="706" width="13.28515625" style="74" customWidth="1"/>
    <col min="707" max="707" width="11.85546875" style="74" customWidth="1"/>
    <col min="708" max="708" width="10.85546875" style="74" customWidth="1"/>
    <col min="709" max="709" width="9.85546875" style="74" customWidth="1"/>
    <col min="710" max="710" width="12.42578125" style="74" customWidth="1"/>
    <col min="711" max="711" width="9" style="74" customWidth="1"/>
    <col min="712" max="712" width="12.42578125" style="74" customWidth="1"/>
    <col min="713" max="713" width="10.42578125" style="74" customWidth="1"/>
    <col min="714" max="714" width="11.5703125" style="74" customWidth="1"/>
    <col min="715" max="715" width="9" style="74" customWidth="1"/>
    <col min="716" max="716" width="10.42578125" style="74" customWidth="1"/>
    <col min="717" max="717" width="9.42578125" style="74" customWidth="1"/>
    <col min="718" max="720" width="8" style="74" customWidth="1"/>
    <col min="721" max="951" width="8" style="74"/>
    <col min="952" max="952" width="4.42578125" style="74" customWidth="1"/>
    <col min="953" max="953" width="23.140625" style="74" customWidth="1"/>
    <col min="954" max="956" width="9" style="74" customWidth="1"/>
    <col min="957" max="958" width="10.85546875" style="74" customWidth="1"/>
    <col min="959" max="959" width="9.85546875" style="74" customWidth="1"/>
    <col min="960" max="960" width="10.85546875" style="74" customWidth="1"/>
    <col min="961" max="961" width="9.85546875" style="74" customWidth="1"/>
    <col min="962" max="962" width="13.28515625" style="74" customWidth="1"/>
    <col min="963" max="963" width="11.85546875" style="74" customWidth="1"/>
    <col min="964" max="964" width="10.85546875" style="74" customWidth="1"/>
    <col min="965" max="965" width="9.85546875" style="74" customWidth="1"/>
    <col min="966" max="966" width="12.42578125" style="74" customWidth="1"/>
    <col min="967" max="967" width="9" style="74" customWidth="1"/>
    <col min="968" max="968" width="12.42578125" style="74" customWidth="1"/>
    <col min="969" max="969" width="10.42578125" style="74" customWidth="1"/>
    <col min="970" max="970" width="11.5703125" style="74" customWidth="1"/>
    <col min="971" max="971" width="9" style="74" customWidth="1"/>
    <col min="972" max="972" width="10.42578125" style="74" customWidth="1"/>
    <col min="973" max="973" width="9.42578125" style="74" customWidth="1"/>
    <col min="974" max="976" width="8" style="74" customWidth="1"/>
    <col min="977" max="1207" width="8" style="74"/>
    <col min="1208" max="1208" width="4.42578125" style="74" customWidth="1"/>
    <col min="1209" max="1209" width="23.140625" style="74" customWidth="1"/>
    <col min="1210" max="1212" width="9" style="74" customWidth="1"/>
    <col min="1213" max="1214" width="10.85546875" style="74" customWidth="1"/>
    <col min="1215" max="1215" width="9.85546875" style="74" customWidth="1"/>
    <col min="1216" max="1216" width="10.85546875" style="74" customWidth="1"/>
    <col min="1217" max="1217" width="9.85546875" style="74" customWidth="1"/>
    <col min="1218" max="1218" width="13.28515625" style="74" customWidth="1"/>
    <col min="1219" max="1219" width="11.85546875" style="74" customWidth="1"/>
    <col min="1220" max="1220" width="10.85546875" style="74" customWidth="1"/>
    <col min="1221" max="1221" width="9.85546875" style="74" customWidth="1"/>
    <col min="1222" max="1222" width="12.42578125" style="74" customWidth="1"/>
    <col min="1223" max="1223" width="9" style="74" customWidth="1"/>
    <col min="1224" max="1224" width="12.42578125" style="74" customWidth="1"/>
    <col min="1225" max="1225" width="10.42578125" style="74" customWidth="1"/>
    <col min="1226" max="1226" width="11.5703125" style="74" customWidth="1"/>
    <col min="1227" max="1227" width="9" style="74" customWidth="1"/>
    <col min="1228" max="1228" width="10.42578125" style="74" customWidth="1"/>
    <col min="1229" max="1229" width="9.42578125" style="74" customWidth="1"/>
    <col min="1230" max="1232" width="8" style="74" customWidth="1"/>
    <col min="1233" max="1463" width="8" style="74"/>
    <col min="1464" max="1464" width="4.42578125" style="74" customWidth="1"/>
    <col min="1465" max="1465" width="23.140625" style="74" customWidth="1"/>
    <col min="1466" max="1468" width="9" style="74" customWidth="1"/>
    <col min="1469" max="1470" width="10.85546875" style="74" customWidth="1"/>
    <col min="1471" max="1471" width="9.85546875" style="74" customWidth="1"/>
    <col min="1472" max="1472" width="10.85546875" style="74" customWidth="1"/>
    <col min="1473" max="1473" width="9.85546875" style="74" customWidth="1"/>
    <col min="1474" max="1474" width="13.28515625" style="74" customWidth="1"/>
    <col min="1475" max="1475" width="11.85546875" style="74" customWidth="1"/>
    <col min="1476" max="1476" width="10.85546875" style="74" customWidth="1"/>
    <col min="1477" max="1477" width="9.85546875" style="74" customWidth="1"/>
    <col min="1478" max="1478" width="12.42578125" style="74" customWidth="1"/>
    <col min="1479" max="1479" width="9" style="74" customWidth="1"/>
    <col min="1480" max="1480" width="12.42578125" style="74" customWidth="1"/>
    <col min="1481" max="1481" width="10.42578125" style="74" customWidth="1"/>
    <col min="1482" max="1482" width="11.5703125" style="74" customWidth="1"/>
    <col min="1483" max="1483" width="9" style="74" customWidth="1"/>
    <col min="1484" max="1484" width="10.42578125" style="74" customWidth="1"/>
    <col min="1485" max="1485" width="9.42578125" style="74" customWidth="1"/>
    <col min="1486" max="1488" width="8" style="74" customWidth="1"/>
    <col min="1489" max="1719" width="8" style="74"/>
    <col min="1720" max="1720" width="4.42578125" style="74" customWidth="1"/>
    <col min="1721" max="1721" width="23.140625" style="74" customWidth="1"/>
    <col min="1722" max="1724" width="9" style="74" customWidth="1"/>
    <col min="1725" max="1726" width="10.85546875" style="74" customWidth="1"/>
    <col min="1727" max="1727" width="9.85546875" style="74" customWidth="1"/>
    <col min="1728" max="1728" width="10.85546875" style="74" customWidth="1"/>
    <col min="1729" max="1729" width="9.85546875" style="74" customWidth="1"/>
    <col min="1730" max="1730" width="13.28515625" style="74" customWidth="1"/>
    <col min="1731" max="1731" width="11.85546875" style="74" customWidth="1"/>
    <col min="1732" max="1732" width="10.85546875" style="74" customWidth="1"/>
    <col min="1733" max="1733" width="9.85546875" style="74" customWidth="1"/>
    <col min="1734" max="1734" width="12.42578125" style="74" customWidth="1"/>
    <col min="1735" max="1735" width="9" style="74" customWidth="1"/>
    <col min="1736" max="1736" width="12.42578125" style="74" customWidth="1"/>
    <col min="1737" max="1737" width="10.42578125" style="74" customWidth="1"/>
    <col min="1738" max="1738" width="11.5703125" style="74" customWidth="1"/>
    <col min="1739" max="1739" width="9" style="74" customWidth="1"/>
    <col min="1740" max="1740" width="10.42578125" style="74" customWidth="1"/>
    <col min="1741" max="1741" width="9.42578125" style="74" customWidth="1"/>
    <col min="1742" max="1744" width="8" style="74" customWidth="1"/>
    <col min="1745" max="1975" width="8" style="74"/>
    <col min="1976" max="1976" width="4.42578125" style="74" customWidth="1"/>
    <col min="1977" max="1977" width="23.140625" style="74" customWidth="1"/>
    <col min="1978" max="1980" width="9" style="74" customWidth="1"/>
    <col min="1981" max="1982" width="10.85546875" style="74" customWidth="1"/>
    <col min="1983" max="1983" width="9.85546875" style="74" customWidth="1"/>
    <col min="1984" max="1984" width="10.85546875" style="74" customWidth="1"/>
    <col min="1985" max="1985" width="9.85546875" style="74" customWidth="1"/>
    <col min="1986" max="1986" width="13.28515625" style="74" customWidth="1"/>
    <col min="1987" max="1987" width="11.85546875" style="74" customWidth="1"/>
    <col min="1988" max="1988" width="10.85546875" style="74" customWidth="1"/>
    <col min="1989" max="1989" width="9.85546875" style="74" customWidth="1"/>
    <col min="1990" max="1990" width="12.42578125" style="74" customWidth="1"/>
    <col min="1991" max="1991" width="9" style="74" customWidth="1"/>
    <col min="1992" max="1992" width="12.42578125" style="74" customWidth="1"/>
    <col min="1993" max="1993" width="10.42578125" style="74" customWidth="1"/>
    <col min="1994" max="1994" width="11.5703125" style="74" customWidth="1"/>
    <col min="1995" max="1995" width="9" style="74" customWidth="1"/>
    <col min="1996" max="1996" width="10.42578125" style="74" customWidth="1"/>
    <col min="1997" max="1997" width="9.42578125" style="74" customWidth="1"/>
    <col min="1998" max="2000" width="8" style="74" customWidth="1"/>
    <col min="2001" max="2231" width="8" style="74"/>
    <col min="2232" max="2232" width="4.42578125" style="74" customWidth="1"/>
    <col min="2233" max="2233" width="23.140625" style="74" customWidth="1"/>
    <col min="2234" max="2236" width="9" style="74" customWidth="1"/>
    <col min="2237" max="2238" width="10.85546875" style="74" customWidth="1"/>
    <col min="2239" max="2239" width="9.85546875" style="74" customWidth="1"/>
    <col min="2240" max="2240" width="10.85546875" style="74" customWidth="1"/>
    <col min="2241" max="2241" width="9.85546875" style="74" customWidth="1"/>
    <col min="2242" max="2242" width="13.28515625" style="74" customWidth="1"/>
    <col min="2243" max="2243" width="11.85546875" style="74" customWidth="1"/>
    <col min="2244" max="2244" width="10.85546875" style="74" customWidth="1"/>
    <col min="2245" max="2245" width="9.85546875" style="74" customWidth="1"/>
    <col min="2246" max="2246" width="12.42578125" style="74" customWidth="1"/>
    <col min="2247" max="2247" width="9" style="74" customWidth="1"/>
    <col min="2248" max="2248" width="12.42578125" style="74" customWidth="1"/>
    <col min="2249" max="2249" width="10.42578125" style="74" customWidth="1"/>
    <col min="2250" max="2250" width="11.5703125" style="74" customWidth="1"/>
    <col min="2251" max="2251" width="9" style="74" customWidth="1"/>
    <col min="2252" max="2252" width="10.42578125" style="74" customWidth="1"/>
    <col min="2253" max="2253" width="9.42578125" style="74" customWidth="1"/>
    <col min="2254" max="2256" width="8" style="74" customWidth="1"/>
    <col min="2257" max="2487" width="8" style="74"/>
    <col min="2488" max="2488" width="4.42578125" style="74" customWidth="1"/>
    <col min="2489" max="2489" width="23.140625" style="74" customWidth="1"/>
    <col min="2490" max="2492" width="9" style="74" customWidth="1"/>
    <col min="2493" max="2494" width="10.85546875" style="74" customWidth="1"/>
    <col min="2495" max="2495" width="9.85546875" style="74" customWidth="1"/>
    <col min="2496" max="2496" width="10.85546875" style="74" customWidth="1"/>
    <col min="2497" max="2497" width="9.85546875" style="74" customWidth="1"/>
    <col min="2498" max="2498" width="13.28515625" style="74" customWidth="1"/>
    <col min="2499" max="2499" width="11.85546875" style="74" customWidth="1"/>
    <col min="2500" max="2500" width="10.85546875" style="74" customWidth="1"/>
    <col min="2501" max="2501" width="9.85546875" style="74" customWidth="1"/>
    <col min="2502" max="2502" width="12.42578125" style="74" customWidth="1"/>
    <col min="2503" max="2503" width="9" style="74" customWidth="1"/>
    <col min="2504" max="2504" width="12.42578125" style="74" customWidth="1"/>
    <col min="2505" max="2505" width="10.42578125" style="74" customWidth="1"/>
    <col min="2506" max="2506" width="11.5703125" style="74" customWidth="1"/>
    <col min="2507" max="2507" width="9" style="74" customWidth="1"/>
    <col min="2508" max="2508" width="10.42578125" style="74" customWidth="1"/>
    <col min="2509" max="2509" width="9.42578125" style="74" customWidth="1"/>
    <col min="2510" max="2512" width="8" style="74" customWidth="1"/>
    <col min="2513" max="2743" width="8" style="74"/>
    <col min="2744" max="2744" width="4.42578125" style="74" customWidth="1"/>
    <col min="2745" max="2745" width="23.140625" style="74" customWidth="1"/>
    <col min="2746" max="2748" width="9" style="74" customWidth="1"/>
    <col min="2749" max="2750" width="10.85546875" style="74" customWidth="1"/>
    <col min="2751" max="2751" width="9.85546875" style="74" customWidth="1"/>
    <col min="2752" max="2752" width="10.85546875" style="74" customWidth="1"/>
    <col min="2753" max="2753" width="9.85546875" style="74" customWidth="1"/>
    <col min="2754" max="2754" width="13.28515625" style="74" customWidth="1"/>
    <col min="2755" max="2755" width="11.85546875" style="74" customWidth="1"/>
    <col min="2756" max="2756" width="10.85546875" style="74" customWidth="1"/>
    <col min="2757" max="2757" width="9.85546875" style="74" customWidth="1"/>
    <col min="2758" max="2758" width="12.42578125" style="74" customWidth="1"/>
    <col min="2759" max="2759" width="9" style="74" customWidth="1"/>
    <col min="2760" max="2760" width="12.42578125" style="74" customWidth="1"/>
    <col min="2761" max="2761" width="10.42578125" style="74" customWidth="1"/>
    <col min="2762" max="2762" width="11.5703125" style="74" customWidth="1"/>
    <col min="2763" max="2763" width="9" style="74" customWidth="1"/>
    <col min="2764" max="2764" width="10.42578125" style="74" customWidth="1"/>
    <col min="2765" max="2765" width="9.42578125" style="74" customWidth="1"/>
    <col min="2766" max="2768" width="8" style="74" customWidth="1"/>
    <col min="2769" max="2999" width="8" style="74"/>
    <col min="3000" max="3000" width="4.42578125" style="74" customWidth="1"/>
    <col min="3001" max="3001" width="23.140625" style="74" customWidth="1"/>
    <col min="3002" max="3004" width="9" style="74" customWidth="1"/>
    <col min="3005" max="3006" width="10.85546875" style="74" customWidth="1"/>
    <col min="3007" max="3007" width="9.85546875" style="74" customWidth="1"/>
    <col min="3008" max="3008" width="10.85546875" style="74" customWidth="1"/>
    <col min="3009" max="3009" width="9.85546875" style="74" customWidth="1"/>
    <col min="3010" max="3010" width="13.28515625" style="74" customWidth="1"/>
    <col min="3011" max="3011" width="11.85546875" style="74" customWidth="1"/>
    <col min="3012" max="3012" width="10.85546875" style="74" customWidth="1"/>
    <col min="3013" max="3013" width="9.85546875" style="74" customWidth="1"/>
    <col min="3014" max="3014" width="12.42578125" style="74" customWidth="1"/>
    <col min="3015" max="3015" width="9" style="74" customWidth="1"/>
    <col min="3016" max="3016" width="12.42578125" style="74" customWidth="1"/>
    <col min="3017" max="3017" width="10.42578125" style="74" customWidth="1"/>
    <col min="3018" max="3018" width="11.5703125" style="74" customWidth="1"/>
    <col min="3019" max="3019" width="9" style="74" customWidth="1"/>
    <col min="3020" max="3020" width="10.42578125" style="74" customWidth="1"/>
    <col min="3021" max="3021" width="9.42578125" style="74" customWidth="1"/>
    <col min="3022" max="3024" width="8" style="74" customWidth="1"/>
    <col min="3025" max="3255" width="8" style="74"/>
    <col min="3256" max="3256" width="4.42578125" style="74" customWidth="1"/>
    <col min="3257" max="3257" width="23.140625" style="74" customWidth="1"/>
    <col min="3258" max="3260" width="9" style="74" customWidth="1"/>
    <col min="3261" max="3262" width="10.85546875" style="74" customWidth="1"/>
    <col min="3263" max="3263" width="9.85546875" style="74" customWidth="1"/>
    <col min="3264" max="3264" width="10.85546875" style="74" customWidth="1"/>
    <col min="3265" max="3265" width="9.85546875" style="74" customWidth="1"/>
    <col min="3266" max="3266" width="13.28515625" style="74" customWidth="1"/>
    <col min="3267" max="3267" width="11.85546875" style="74" customWidth="1"/>
    <col min="3268" max="3268" width="10.85546875" style="74" customWidth="1"/>
    <col min="3269" max="3269" width="9.85546875" style="74" customWidth="1"/>
    <col min="3270" max="3270" width="12.42578125" style="74" customWidth="1"/>
    <col min="3271" max="3271" width="9" style="74" customWidth="1"/>
    <col min="3272" max="3272" width="12.42578125" style="74" customWidth="1"/>
    <col min="3273" max="3273" width="10.42578125" style="74" customWidth="1"/>
    <col min="3274" max="3274" width="11.5703125" style="74" customWidth="1"/>
    <col min="3275" max="3275" width="9" style="74" customWidth="1"/>
    <col min="3276" max="3276" width="10.42578125" style="74" customWidth="1"/>
    <col min="3277" max="3277" width="9.42578125" style="74" customWidth="1"/>
    <col min="3278" max="3280" width="8" style="74" customWidth="1"/>
    <col min="3281" max="3511" width="8" style="74"/>
    <col min="3512" max="3512" width="4.42578125" style="74" customWidth="1"/>
    <col min="3513" max="3513" width="23.140625" style="74" customWidth="1"/>
    <col min="3514" max="3516" width="9" style="74" customWidth="1"/>
    <col min="3517" max="3518" width="10.85546875" style="74" customWidth="1"/>
    <col min="3519" max="3519" width="9.85546875" style="74" customWidth="1"/>
    <col min="3520" max="3520" width="10.85546875" style="74" customWidth="1"/>
    <col min="3521" max="3521" width="9.85546875" style="74" customWidth="1"/>
    <col min="3522" max="3522" width="13.28515625" style="74" customWidth="1"/>
    <col min="3523" max="3523" width="11.85546875" style="74" customWidth="1"/>
    <col min="3524" max="3524" width="10.85546875" style="74" customWidth="1"/>
    <col min="3525" max="3525" width="9.85546875" style="74" customWidth="1"/>
    <col min="3526" max="3526" width="12.42578125" style="74" customWidth="1"/>
    <col min="3527" max="3527" width="9" style="74" customWidth="1"/>
    <col min="3528" max="3528" width="12.42578125" style="74" customWidth="1"/>
    <col min="3529" max="3529" width="10.42578125" style="74" customWidth="1"/>
    <col min="3530" max="3530" width="11.5703125" style="74" customWidth="1"/>
    <col min="3531" max="3531" width="9" style="74" customWidth="1"/>
    <col min="3532" max="3532" width="10.42578125" style="74" customWidth="1"/>
    <col min="3533" max="3533" width="9.42578125" style="74" customWidth="1"/>
    <col min="3534" max="3536" width="8" style="74" customWidth="1"/>
    <col min="3537" max="3767" width="8" style="74"/>
    <col min="3768" max="3768" width="4.42578125" style="74" customWidth="1"/>
    <col min="3769" max="3769" width="23.140625" style="74" customWidth="1"/>
    <col min="3770" max="3772" width="9" style="74" customWidth="1"/>
    <col min="3773" max="3774" width="10.85546875" style="74" customWidth="1"/>
    <col min="3775" max="3775" width="9.85546875" style="74" customWidth="1"/>
    <col min="3776" max="3776" width="10.85546875" style="74" customWidth="1"/>
    <col min="3777" max="3777" width="9.85546875" style="74" customWidth="1"/>
    <col min="3778" max="3778" width="13.28515625" style="74" customWidth="1"/>
    <col min="3779" max="3779" width="11.85546875" style="74" customWidth="1"/>
    <col min="3780" max="3780" width="10.85546875" style="74" customWidth="1"/>
    <col min="3781" max="3781" width="9.85546875" style="74" customWidth="1"/>
    <col min="3782" max="3782" width="12.42578125" style="74" customWidth="1"/>
    <col min="3783" max="3783" width="9" style="74" customWidth="1"/>
    <col min="3784" max="3784" width="12.42578125" style="74" customWidth="1"/>
    <col min="3785" max="3785" width="10.42578125" style="74" customWidth="1"/>
    <col min="3786" max="3786" width="11.5703125" style="74" customWidth="1"/>
    <col min="3787" max="3787" width="9" style="74" customWidth="1"/>
    <col min="3788" max="3788" width="10.42578125" style="74" customWidth="1"/>
    <col min="3789" max="3789" width="9.42578125" style="74" customWidth="1"/>
    <col min="3790" max="3792" width="8" style="74" customWidth="1"/>
    <col min="3793" max="4023" width="8" style="74"/>
    <col min="4024" max="4024" width="4.42578125" style="74" customWidth="1"/>
    <col min="4025" max="4025" width="23.140625" style="74" customWidth="1"/>
    <col min="4026" max="4028" width="9" style="74" customWidth="1"/>
    <col min="4029" max="4030" width="10.85546875" style="74" customWidth="1"/>
    <col min="4031" max="4031" width="9.85546875" style="74" customWidth="1"/>
    <col min="4032" max="4032" width="10.85546875" style="74" customWidth="1"/>
    <col min="4033" max="4033" width="9.85546875" style="74" customWidth="1"/>
    <col min="4034" max="4034" width="13.28515625" style="74" customWidth="1"/>
    <col min="4035" max="4035" width="11.85546875" style="74" customWidth="1"/>
    <col min="4036" max="4036" width="10.85546875" style="74" customWidth="1"/>
    <col min="4037" max="4037" width="9.85546875" style="74" customWidth="1"/>
    <col min="4038" max="4038" width="12.42578125" style="74" customWidth="1"/>
    <col min="4039" max="4039" width="9" style="74" customWidth="1"/>
    <col min="4040" max="4040" width="12.42578125" style="74" customWidth="1"/>
    <col min="4041" max="4041" width="10.42578125" style="74" customWidth="1"/>
    <col min="4042" max="4042" width="11.5703125" style="74" customWidth="1"/>
    <col min="4043" max="4043" width="9" style="74" customWidth="1"/>
    <col min="4044" max="4044" width="10.42578125" style="74" customWidth="1"/>
    <col min="4045" max="4045" width="9.42578125" style="74" customWidth="1"/>
    <col min="4046" max="4048" width="8" style="74" customWidth="1"/>
    <col min="4049" max="4279" width="8" style="74"/>
    <col min="4280" max="4280" width="4.42578125" style="74" customWidth="1"/>
    <col min="4281" max="4281" width="23.140625" style="74" customWidth="1"/>
    <col min="4282" max="4284" width="9" style="74" customWidth="1"/>
    <col min="4285" max="4286" width="10.85546875" style="74" customWidth="1"/>
    <col min="4287" max="4287" width="9.85546875" style="74" customWidth="1"/>
    <col min="4288" max="4288" width="10.85546875" style="74" customWidth="1"/>
    <col min="4289" max="4289" width="9.85546875" style="74" customWidth="1"/>
    <col min="4290" max="4290" width="13.28515625" style="74" customWidth="1"/>
    <col min="4291" max="4291" width="11.85546875" style="74" customWidth="1"/>
    <col min="4292" max="4292" width="10.85546875" style="74" customWidth="1"/>
    <col min="4293" max="4293" width="9.85546875" style="74" customWidth="1"/>
    <col min="4294" max="4294" width="12.42578125" style="74" customWidth="1"/>
    <col min="4295" max="4295" width="9" style="74" customWidth="1"/>
    <col min="4296" max="4296" width="12.42578125" style="74" customWidth="1"/>
    <col min="4297" max="4297" width="10.42578125" style="74" customWidth="1"/>
    <col min="4298" max="4298" width="11.5703125" style="74" customWidth="1"/>
    <col min="4299" max="4299" width="9" style="74" customWidth="1"/>
    <col min="4300" max="4300" width="10.42578125" style="74" customWidth="1"/>
    <col min="4301" max="4301" width="9.42578125" style="74" customWidth="1"/>
    <col min="4302" max="4304" width="8" style="74" customWidth="1"/>
    <col min="4305" max="4535" width="8" style="74"/>
    <col min="4536" max="4536" width="4.42578125" style="74" customWidth="1"/>
    <col min="4537" max="4537" width="23.140625" style="74" customWidth="1"/>
    <col min="4538" max="4540" width="9" style="74" customWidth="1"/>
    <col min="4541" max="4542" width="10.85546875" style="74" customWidth="1"/>
    <col min="4543" max="4543" width="9.85546875" style="74" customWidth="1"/>
    <col min="4544" max="4544" width="10.85546875" style="74" customWidth="1"/>
    <col min="4545" max="4545" width="9.85546875" style="74" customWidth="1"/>
    <col min="4546" max="4546" width="13.28515625" style="74" customWidth="1"/>
    <col min="4547" max="4547" width="11.85546875" style="74" customWidth="1"/>
    <col min="4548" max="4548" width="10.85546875" style="74" customWidth="1"/>
    <col min="4549" max="4549" width="9.85546875" style="74" customWidth="1"/>
    <col min="4550" max="4550" width="12.42578125" style="74" customWidth="1"/>
    <col min="4551" max="4551" width="9" style="74" customWidth="1"/>
    <col min="4552" max="4552" width="12.42578125" style="74" customWidth="1"/>
    <col min="4553" max="4553" width="10.42578125" style="74" customWidth="1"/>
    <col min="4554" max="4554" width="11.5703125" style="74" customWidth="1"/>
    <col min="4555" max="4555" width="9" style="74" customWidth="1"/>
    <col min="4556" max="4556" width="10.42578125" style="74" customWidth="1"/>
    <col min="4557" max="4557" width="9.42578125" style="74" customWidth="1"/>
    <col min="4558" max="4560" width="8" style="74" customWidth="1"/>
    <col min="4561" max="4791" width="8" style="74"/>
    <col min="4792" max="4792" width="4.42578125" style="74" customWidth="1"/>
    <col min="4793" max="4793" width="23.140625" style="74" customWidth="1"/>
    <col min="4794" max="4796" width="9" style="74" customWidth="1"/>
    <col min="4797" max="4798" width="10.85546875" style="74" customWidth="1"/>
    <col min="4799" max="4799" width="9.85546875" style="74" customWidth="1"/>
    <col min="4800" max="4800" width="10.85546875" style="74" customWidth="1"/>
    <col min="4801" max="4801" width="9.85546875" style="74" customWidth="1"/>
    <col min="4802" max="4802" width="13.28515625" style="74" customWidth="1"/>
    <col min="4803" max="4803" width="11.85546875" style="74" customWidth="1"/>
    <col min="4804" max="4804" width="10.85546875" style="74" customWidth="1"/>
    <col min="4805" max="4805" width="9.85546875" style="74" customWidth="1"/>
    <col min="4806" max="4806" width="12.42578125" style="74" customWidth="1"/>
    <col min="4807" max="4807" width="9" style="74" customWidth="1"/>
    <col min="4808" max="4808" width="12.42578125" style="74" customWidth="1"/>
    <col min="4809" max="4809" width="10.42578125" style="74" customWidth="1"/>
    <col min="4810" max="4810" width="11.5703125" style="74" customWidth="1"/>
    <col min="4811" max="4811" width="9" style="74" customWidth="1"/>
    <col min="4812" max="4812" width="10.42578125" style="74" customWidth="1"/>
    <col min="4813" max="4813" width="9.42578125" style="74" customWidth="1"/>
    <col min="4814" max="4816" width="8" style="74" customWidth="1"/>
    <col min="4817" max="5047" width="8" style="74"/>
    <col min="5048" max="5048" width="4.42578125" style="74" customWidth="1"/>
    <col min="5049" max="5049" width="23.140625" style="74" customWidth="1"/>
    <col min="5050" max="5052" width="9" style="74" customWidth="1"/>
    <col min="5053" max="5054" width="10.85546875" style="74" customWidth="1"/>
    <col min="5055" max="5055" width="9.85546875" style="74" customWidth="1"/>
    <col min="5056" max="5056" width="10.85546875" style="74" customWidth="1"/>
    <col min="5057" max="5057" width="9.85546875" style="74" customWidth="1"/>
    <col min="5058" max="5058" width="13.28515625" style="74" customWidth="1"/>
    <col min="5059" max="5059" width="11.85546875" style="74" customWidth="1"/>
    <col min="5060" max="5060" width="10.85546875" style="74" customWidth="1"/>
    <col min="5061" max="5061" width="9.85546875" style="74" customWidth="1"/>
    <col min="5062" max="5062" width="12.42578125" style="74" customWidth="1"/>
    <col min="5063" max="5063" width="9" style="74" customWidth="1"/>
    <col min="5064" max="5064" width="12.42578125" style="74" customWidth="1"/>
    <col min="5065" max="5065" width="10.42578125" style="74" customWidth="1"/>
    <col min="5066" max="5066" width="11.5703125" style="74" customWidth="1"/>
    <col min="5067" max="5067" width="9" style="74" customWidth="1"/>
    <col min="5068" max="5068" width="10.42578125" style="74" customWidth="1"/>
    <col min="5069" max="5069" width="9.42578125" style="74" customWidth="1"/>
    <col min="5070" max="5072" width="8" style="74" customWidth="1"/>
    <col min="5073" max="5303" width="8" style="74"/>
    <col min="5304" max="5304" width="4.42578125" style="74" customWidth="1"/>
    <col min="5305" max="5305" width="23.140625" style="74" customWidth="1"/>
    <col min="5306" max="5308" width="9" style="74" customWidth="1"/>
    <col min="5309" max="5310" width="10.85546875" style="74" customWidth="1"/>
    <col min="5311" max="5311" width="9.85546875" style="74" customWidth="1"/>
    <col min="5312" max="5312" width="10.85546875" style="74" customWidth="1"/>
    <col min="5313" max="5313" width="9.85546875" style="74" customWidth="1"/>
    <col min="5314" max="5314" width="13.28515625" style="74" customWidth="1"/>
    <col min="5315" max="5315" width="11.85546875" style="74" customWidth="1"/>
    <col min="5316" max="5316" width="10.85546875" style="74" customWidth="1"/>
    <col min="5317" max="5317" width="9.85546875" style="74" customWidth="1"/>
    <col min="5318" max="5318" width="12.42578125" style="74" customWidth="1"/>
    <col min="5319" max="5319" width="9" style="74" customWidth="1"/>
    <col min="5320" max="5320" width="12.42578125" style="74" customWidth="1"/>
    <col min="5321" max="5321" width="10.42578125" style="74" customWidth="1"/>
    <col min="5322" max="5322" width="11.5703125" style="74" customWidth="1"/>
    <col min="5323" max="5323" width="9" style="74" customWidth="1"/>
    <col min="5324" max="5324" width="10.42578125" style="74" customWidth="1"/>
    <col min="5325" max="5325" width="9.42578125" style="74" customWidth="1"/>
    <col min="5326" max="5328" width="8" style="74" customWidth="1"/>
    <col min="5329" max="5559" width="8" style="74"/>
    <col min="5560" max="5560" width="4.42578125" style="74" customWidth="1"/>
    <col min="5561" max="5561" width="23.140625" style="74" customWidth="1"/>
    <col min="5562" max="5564" width="9" style="74" customWidth="1"/>
    <col min="5565" max="5566" width="10.85546875" style="74" customWidth="1"/>
    <col min="5567" max="5567" width="9.85546875" style="74" customWidth="1"/>
    <col min="5568" max="5568" width="10.85546875" style="74" customWidth="1"/>
    <col min="5569" max="5569" width="9.85546875" style="74" customWidth="1"/>
    <col min="5570" max="5570" width="13.28515625" style="74" customWidth="1"/>
    <col min="5571" max="5571" width="11.85546875" style="74" customWidth="1"/>
    <col min="5572" max="5572" width="10.85546875" style="74" customWidth="1"/>
    <col min="5573" max="5573" width="9.85546875" style="74" customWidth="1"/>
    <col min="5574" max="5574" width="12.42578125" style="74" customWidth="1"/>
    <col min="5575" max="5575" width="9" style="74" customWidth="1"/>
    <col min="5576" max="5576" width="12.42578125" style="74" customWidth="1"/>
    <col min="5577" max="5577" width="10.42578125" style="74" customWidth="1"/>
    <col min="5578" max="5578" width="11.5703125" style="74" customWidth="1"/>
    <col min="5579" max="5579" width="9" style="74" customWidth="1"/>
    <col min="5580" max="5580" width="10.42578125" style="74" customWidth="1"/>
    <col min="5581" max="5581" width="9.42578125" style="74" customWidth="1"/>
    <col min="5582" max="5584" width="8" style="74" customWidth="1"/>
    <col min="5585" max="5815" width="8" style="74"/>
    <col min="5816" max="5816" width="4.42578125" style="74" customWidth="1"/>
    <col min="5817" max="5817" width="23.140625" style="74" customWidth="1"/>
    <col min="5818" max="5820" width="9" style="74" customWidth="1"/>
    <col min="5821" max="5822" width="10.85546875" style="74" customWidth="1"/>
    <col min="5823" max="5823" width="9.85546875" style="74" customWidth="1"/>
    <col min="5824" max="5824" width="10.85546875" style="74" customWidth="1"/>
    <col min="5825" max="5825" width="9.85546875" style="74" customWidth="1"/>
    <col min="5826" max="5826" width="13.28515625" style="74" customWidth="1"/>
    <col min="5827" max="5827" width="11.85546875" style="74" customWidth="1"/>
    <col min="5828" max="5828" width="10.85546875" style="74" customWidth="1"/>
    <col min="5829" max="5829" width="9.85546875" style="74" customWidth="1"/>
    <col min="5830" max="5830" width="12.42578125" style="74" customWidth="1"/>
    <col min="5831" max="5831" width="9" style="74" customWidth="1"/>
    <col min="5832" max="5832" width="12.42578125" style="74" customWidth="1"/>
    <col min="5833" max="5833" width="10.42578125" style="74" customWidth="1"/>
    <col min="5834" max="5834" width="11.5703125" style="74" customWidth="1"/>
    <col min="5835" max="5835" width="9" style="74" customWidth="1"/>
    <col min="5836" max="5836" width="10.42578125" style="74" customWidth="1"/>
    <col min="5837" max="5837" width="9.42578125" style="74" customWidth="1"/>
    <col min="5838" max="5840" width="8" style="74" customWidth="1"/>
    <col min="5841" max="6071" width="8" style="74"/>
    <col min="6072" max="6072" width="4.42578125" style="74" customWidth="1"/>
    <col min="6073" max="6073" width="23.140625" style="74" customWidth="1"/>
    <col min="6074" max="6076" width="9" style="74" customWidth="1"/>
    <col min="6077" max="6078" width="10.85546875" style="74" customWidth="1"/>
    <col min="6079" max="6079" width="9.85546875" style="74" customWidth="1"/>
    <col min="6080" max="6080" width="10.85546875" style="74" customWidth="1"/>
    <col min="6081" max="6081" width="9.85546875" style="74" customWidth="1"/>
    <col min="6082" max="6082" width="13.28515625" style="74" customWidth="1"/>
    <col min="6083" max="6083" width="11.85546875" style="74" customWidth="1"/>
    <col min="6084" max="6084" width="10.85546875" style="74" customWidth="1"/>
    <col min="6085" max="6085" width="9.85546875" style="74" customWidth="1"/>
    <col min="6086" max="6086" width="12.42578125" style="74" customWidth="1"/>
    <col min="6087" max="6087" width="9" style="74" customWidth="1"/>
    <col min="6088" max="6088" width="12.42578125" style="74" customWidth="1"/>
    <col min="6089" max="6089" width="10.42578125" style="74" customWidth="1"/>
    <col min="6090" max="6090" width="11.5703125" style="74" customWidth="1"/>
    <col min="6091" max="6091" width="9" style="74" customWidth="1"/>
    <col min="6092" max="6092" width="10.42578125" style="74" customWidth="1"/>
    <col min="6093" max="6093" width="9.42578125" style="74" customWidth="1"/>
    <col min="6094" max="6096" width="8" style="74" customWidth="1"/>
    <col min="6097" max="6327" width="8" style="74"/>
    <col min="6328" max="6328" width="4.42578125" style="74" customWidth="1"/>
    <col min="6329" max="6329" width="23.140625" style="74" customWidth="1"/>
    <col min="6330" max="6332" width="9" style="74" customWidth="1"/>
    <col min="6333" max="6334" width="10.85546875" style="74" customWidth="1"/>
    <col min="6335" max="6335" width="9.85546875" style="74" customWidth="1"/>
    <col min="6336" max="6336" width="10.85546875" style="74" customWidth="1"/>
    <col min="6337" max="6337" width="9.85546875" style="74" customWidth="1"/>
    <col min="6338" max="6338" width="13.28515625" style="74" customWidth="1"/>
    <col min="6339" max="6339" width="11.85546875" style="74" customWidth="1"/>
    <col min="6340" max="6340" width="10.85546875" style="74" customWidth="1"/>
    <col min="6341" max="6341" width="9.85546875" style="74" customWidth="1"/>
    <col min="6342" max="6342" width="12.42578125" style="74" customWidth="1"/>
    <col min="6343" max="6343" width="9" style="74" customWidth="1"/>
    <col min="6344" max="6344" width="12.42578125" style="74" customWidth="1"/>
    <col min="6345" max="6345" width="10.42578125" style="74" customWidth="1"/>
    <col min="6346" max="6346" width="11.5703125" style="74" customWidth="1"/>
    <col min="6347" max="6347" width="9" style="74" customWidth="1"/>
    <col min="6348" max="6348" width="10.42578125" style="74" customWidth="1"/>
    <col min="6349" max="6349" width="9.42578125" style="74" customWidth="1"/>
    <col min="6350" max="6352" width="8" style="74" customWidth="1"/>
    <col min="6353" max="6583" width="8" style="74"/>
    <col min="6584" max="6584" width="4.42578125" style="74" customWidth="1"/>
    <col min="6585" max="6585" width="23.140625" style="74" customWidth="1"/>
    <col min="6586" max="6588" width="9" style="74" customWidth="1"/>
    <col min="6589" max="6590" width="10.85546875" style="74" customWidth="1"/>
    <col min="6591" max="6591" width="9.85546875" style="74" customWidth="1"/>
    <col min="6592" max="6592" width="10.85546875" style="74" customWidth="1"/>
    <col min="6593" max="6593" width="9.85546875" style="74" customWidth="1"/>
    <col min="6594" max="6594" width="13.28515625" style="74" customWidth="1"/>
    <col min="6595" max="6595" width="11.85546875" style="74" customWidth="1"/>
    <col min="6596" max="6596" width="10.85546875" style="74" customWidth="1"/>
    <col min="6597" max="6597" width="9.85546875" style="74" customWidth="1"/>
    <col min="6598" max="6598" width="12.42578125" style="74" customWidth="1"/>
    <col min="6599" max="6599" width="9" style="74" customWidth="1"/>
    <col min="6600" max="6600" width="12.42578125" style="74" customWidth="1"/>
    <col min="6601" max="6601" width="10.42578125" style="74" customWidth="1"/>
    <col min="6602" max="6602" width="11.5703125" style="74" customWidth="1"/>
    <col min="6603" max="6603" width="9" style="74" customWidth="1"/>
    <col min="6604" max="6604" width="10.42578125" style="74" customWidth="1"/>
    <col min="6605" max="6605" width="9.42578125" style="74" customWidth="1"/>
    <col min="6606" max="6608" width="8" style="74" customWidth="1"/>
    <col min="6609" max="6839" width="8" style="74"/>
    <col min="6840" max="6840" width="4.42578125" style="74" customWidth="1"/>
    <col min="6841" max="6841" width="23.140625" style="74" customWidth="1"/>
    <col min="6842" max="6844" width="9" style="74" customWidth="1"/>
    <col min="6845" max="6846" width="10.85546875" style="74" customWidth="1"/>
    <col min="6847" max="6847" width="9.85546875" style="74" customWidth="1"/>
    <col min="6848" max="6848" width="10.85546875" style="74" customWidth="1"/>
    <col min="6849" max="6849" width="9.85546875" style="74" customWidth="1"/>
    <col min="6850" max="6850" width="13.28515625" style="74" customWidth="1"/>
    <col min="6851" max="6851" width="11.85546875" style="74" customWidth="1"/>
    <col min="6852" max="6852" width="10.85546875" style="74" customWidth="1"/>
    <col min="6853" max="6853" width="9.85546875" style="74" customWidth="1"/>
    <col min="6854" max="6854" width="12.42578125" style="74" customWidth="1"/>
    <col min="6855" max="6855" width="9" style="74" customWidth="1"/>
    <col min="6856" max="6856" width="12.42578125" style="74" customWidth="1"/>
    <col min="6857" max="6857" width="10.42578125" style="74" customWidth="1"/>
    <col min="6858" max="6858" width="11.5703125" style="74" customWidth="1"/>
    <col min="6859" max="6859" width="9" style="74" customWidth="1"/>
    <col min="6860" max="6860" width="10.42578125" style="74" customWidth="1"/>
    <col min="6861" max="6861" width="9.42578125" style="74" customWidth="1"/>
    <col min="6862" max="6864" width="8" style="74" customWidth="1"/>
    <col min="6865" max="7095" width="8" style="74"/>
    <col min="7096" max="7096" width="4.42578125" style="74" customWidth="1"/>
    <col min="7097" max="7097" width="23.140625" style="74" customWidth="1"/>
    <col min="7098" max="7100" width="9" style="74" customWidth="1"/>
    <col min="7101" max="7102" width="10.85546875" style="74" customWidth="1"/>
    <col min="7103" max="7103" width="9.85546875" style="74" customWidth="1"/>
    <col min="7104" max="7104" width="10.85546875" style="74" customWidth="1"/>
    <col min="7105" max="7105" width="9.85546875" style="74" customWidth="1"/>
    <col min="7106" max="7106" width="13.28515625" style="74" customWidth="1"/>
    <col min="7107" max="7107" width="11.85546875" style="74" customWidth="1"/>
    <col min="7108" max="7108" width="10.85546875" style="74" customWidth="1"/>
    <col min="7109" max="7109" width="9.85546875" style="74" customWidth="1"/>
    <col min="7110" max="7110" width="12.42578125" style="74" customWidth="1"/>
    <col min="7111" max="7111" width="9" style="74" customWidth="1"/>
    <col min="7112" max="7112" width="12.42578125" style="74" customWidth="1"/>
    <col min="7113" max="7113" width="10.42578125" style="74" customWidth="1"/>
    <col min="7114" max="7114" width="11.5703125" style="74" customWidth="1"/>
    <col min="7115" max="7115" width="9" style="74" customWidth="1"/>
    <col min="7116" max="7116" width="10.42578125" style="74" customWidth="1"/>
    <col min="7117" max="7117" width="9.42578125" style="74" customWidth="1"/>
    <col min="7118" max="7120" width="8" style="74" customWidth="1"/>
    <col min="7121" max="7351" width="8" style="74"/>
    <col min="7352" max="7352" width="4.42578125" style="74" customWidth="1"/>
    <col min="7353" max="7353" width="23.140625" style="74" customWidth="1"/>
    <col min="7354" max="7356" width="9" style="74" customWidth="1"/>
    <col min="7357" max="7358" width="10.85546875" style="74" customWidth="1"/>
    <col min="7359" max="7359" width="9.85546875" style="74" customWidth="1"/>
    <col min="7360" max="7360" width="10.85546875" style="74" customWidth="1"/>
    <col min="7361" max="7361" width="9.85546875" style="74" customWidth="1"/>
    <col min="7362" max="7362" width="13.28515625" style="74" customWidth="1"/>
    <col min="7363" max="7363" width="11.85546875" style="74" customWidth="1"/>
    <col min="7364" max="7364" width="10.85546875" style="74" customWidth="1"/>
    <col min="7365" max="7365" width="9.85546875" style="74" customWidth="1"/>
    <col min="7366" max="7366" width="12.42578125" style="74" customWidth="1"/>
    <col min="7367" max="7367" width="9" style="74" customWidth="1"/>
    <col min="7368" max="7368" width="12.42578125" style="74" customWidth="1"/>
    <col min="7369" max="7369" width="10.42578125" style="74" customWidth="1"/>
    <col min="7370" max="7370" width="11.5703125" style="74" customWidth="1"/>
    <col min="7371" max="7371" width="9" style="74" customWidth="1"/>
    <col min="7372" max="7372" width="10.42578125" style="74" customWidth="1"/>
    <col min="7373" max="7373" width="9.42578125" style="74" customWidth="1"/>
    <col min="7374" max="7376" width="8" style="74" customWidth="1"/>
    <col min="7377" max="7607" width="8" style="74"/>
    <col min="7608" max="7608" width="4.42578125" style="74" customWidth="1"/>
    <col min="7609" max="7609" width="23.140625" style="74" customWidth="1"/>
    <col min="7610" max="7612" width="9" style="74" customWidth="1"/>
    <col min="7613" max="7614" width="10.85546875" style="74" customWidth="1"/>
    <col min="7615" max="7615" width="9.85546875" style="74" customWidth="1"/>
    <col min="7616" max="7616" width="10.85546875" style="74" customWidth="1"/>
    <col min="7617" max="7617" width="9.85546875" style="74" customWidth="1"/>
    <col min="7618" max="7618" width="13.28515625" style="74" customWidth="1"/>
    <col min="7619" max="7619" width="11.85546875" style="74" customWidth="1"/>
    <col min="7620" max="7620" width="10.85546875" style="74" customWidth="1"/>
    <col min="7621" max="7621" width="9.85546875" style="74" customWidth="1"/>
    <col min="7622" max="7622" width="12.42578125" style="74" customWidth="1"/>
    <col min="7623" max="7623" width="9" style="74" customWidth="1"/>
    <col min="7624" max="7624" width="12.42578125" style="74" customWidth="1"/>
    <col min="7625" max="7625" width="10.42578125" style="74" customWidth="1"/>
    <col min="7626" max="7626" width="11.5703125" style="74" customWidth="1"/>
    <col min="7627" max="7627" width="9" style="74" customWidth="1"/>
    <col min="7628" max="7628" width="10.42578125" style="74" customWidth="1"/>
    <col min="7629" max="7629" width="9.42578125" style="74" customWidth="1"/>
    <col min="7630" max="7632" width="8" style="74" customWidth="1"/>
    <col min="7633" max="7863" width="8" style="74"/>
    <col min="7864" max="7864" width="4.42578125" style="74" customWidth="1"/>
    <col min="7865" max="7865" width="23.140625" style="74" customWidth="1"/>
    <col min="7866" max="7868" width="9" style="74" customWidth="1"/>
    <col min="7869" max="7870" width="10.85546875" style="74" customWidth="1"/>
    <col min="7871" max="7871" width="9.85546875" style="74" customWidth="1"/>
    <col min="7872" max="7872" width="10.85546875" style="74" customWidth="1"/>
    <col min="7873" max="7873" width="9.85546875" style="74" customWidth="1"/>
    <col min="7874" max="7874" width="13.28515625" style="74" customWidth="1"/>
    <col min="7875" max="7875" width="11.85546875" style="74" customWidth="1"/>
    <col min="7876" max="7876" width="10.85546875" style="74" customWidth="1"/>
    <col min="7877" max="7877" width="9.85546875" style="74" customWidth="1"/>
    <col min="7878" max="7878" width="12.42578125" style="74" customWidth="1"/>
    <col min="7879" max="7879" width="9" style="74" customWidth="1"/>
    <col min="7880" max="7880" width="12.42578125" style="74" customWidth="1"/>
    <col min="7881" max="7881" width="10.42578125" style="74" customWidth="1"/>
    <col min="7882" max="7882" width="11.5703125" style="74" customWidth="1"/>
    <col min="7883" max="7883" width="9" style="74" customWidth="1"/>
    <col min="7884" max="7884" width="10.42578125" style="74" customWidth="1"/>
    <col min="7885" max="7885" width="9.42578125" style="74" customWidth="1"/>
    <col min="7886" max="7888" width="8" style="74" customWidth="1"/>
    <col min="7889" max="8119" width="8" style="74"/>
    <col min="8120" max="8120" width="4.42578125" style="74" customWidth="1"/>
    <col min="8121" max="8121" width="23.140625" style="74" customWidth="1"/>
    <col min="8122" max="8124" width="9" style="74" customWidth="1"/>
    <col min="8125" max="8126" width="10.85546875" style="74" customWidth="1"/>
    <col min="8127" max="8127" width="9.85546875" style="74" customWidth="1"/>
    <col min="8128" max="8128" width="10.85546875" style="74" customWidth="1"/>
    <col min="8129" max="8129" width="9.85546875" style="74" customWidth="1"/>
    <col min="8130" max="8130" width="13.28515625" style="74" customWidth="1"/>
    <col min="8131" max="8131" width="11.85546875" style="74" customWidth="1"/>
    <col min="8132" max="8132" width="10.85546875" style="74" customWidth="1"/>
    <col min="8133" max="8133" width="9.85546875" style="74" customWidth="1"/>
    <col min="8134" max="8134" width="12.42578125" style="74" customWidth="1"/>
    <col min="8135" max="8135" width="9" style="74" customWidth="1"/>
    <col min="8136" max="8136" width="12.42578125" style="74" customWidth="1"/>
    <col min="8137" max="8137" width="10.42578125" style="74" customWidth="1"/>
    <col min="8138" max="8138" width="11.5703125" style="74" customWidth="1"/>
    <col min="8139" max="8139" width="9" style="74" customWidth="1"/>
    <col min="8140" max="8140" width="10.42578125" style="74" customWidth="1"/>
    <col min="8141" max="8141" width="9.42578125" style="74" customWidth="1"/>
    <col min="8142" max="8144" width="8" style="74" customWidth="1"/>
    <col min="8145" max="8375" width="8" style="74"/>
    <col min="8376" max="8376" width="4.42578125" style="74" customWidth="1"/>
    <col min="8377" max="8377" width="23.140625" style="74" customWidth="1"/>
    <col min="8378" max="8380" width="9" style="74" customWidth="1"/>
    <col min="8381" max="8382" width="10.85546875" style="74" customWidth="1"/>
    <col min="8383" max="8383" width="9.85546875" style="74" customWidth="1"/>
    <col min="8384" max="8384" width="10.85546875" style="74" customWidth="1"/>
    <col min="8385" max="8385" width="9.85546875" style="74" customWidth="1"/>
    <col min="8386" max="8386" width="13.28515625" style="74" customWidth="1"/>
    <col min="8387" max="8387" width="11.85546875" style="74" customWidth="1"/>
    <col min="8388" max="8388" width="10.85546875" style="74" customWidth="1"/>
    <col min="8389" max="8389" width="9.85546875" style="74" customWidth="1"/>
    <col min="8390" max="8390" width="12.42578125" style="74" customWidth="1"/>
    <col min="8391" max="8391" width="9" style="74" customWidth="1"/>
    <col min="8392" max="8392" width="12.42578125" style="74" customWidth="1"/>
    <col min="8393" max="8393" width="10.42578125" style="74" customWidth="1"/>
    <col min="8394" max="8394" width="11.5703125" style="74" customWidth="1"/>
    <col min="8395" max="8395" width="9" style="74" customWidth="1"/>
    <col min="8396" max="8396" width="10.42578125" style="74" customWidth="1"/>
    <col min="8397" max="8397" width="9.42578125" style="74" customWidth="1"/>
    <col min="8398" max="8400" width="8" style="74" customWidth="1"/>
    <col min="8401" max="8631" width="8" style="74"/>
    <col min="8632" max="8632" width="4.42578125" style="74" customWidth="1"/>
    <col min="8633" max="8633" width="23.140625" style="74" customWidth="1"/>
    <col min="8634" max="8636" width="9" style="74" customWidth="1"/>
    <col min="8637" max="8638" width="10.85546875" style="74" customWidth="1"/>
    <col min="8639" max="8639" width="9.85546875" style="74" customWidth="1"/>
    <col min="8640" max="8640" width="10.85546875" style="74" customWidth="1"/>
    <col min="8641" max="8641" width="9.85546875" style="74" customWidth="1"/>
    <col min="8642" max="8642" width="13.28515625" style="74" customWidth="1"/>
    <col min="8643" max="8643" width="11.85546875" style="74" customWidth="1"/>
    <col min="8644" max="8644" width="10.85546875" style="74" customWidth="1"/>
    <col min="8645" max="8645" width="9.85546875" style="74" customWidth="1"/>
    <col min="8646" max="8646" width="12.42578125" style="74" customWidth="1"/>
    <col min="8647" max="8647" width="9" style="74" customWidth="1"/>
    <col min="8648" max="8648" width="12.42578125" style="74" customWidth="1"/>
    <col min="8649" max="8649" width="10.42578125" style="74" customWidth="1"/>
    <col min="8650" max="8650" width="11.5703125" style="74" customWidth="1"/>
    <col min="8651" max="8651" width="9" style="74" customWidth="1"/>
    <col min="8652" max="8652" width="10.42578125" style="74" customWidth="1"/>
    <col min="8653" max="8653" width="9.42578125" style="74" customWidth="1"/>
    <col min="8654" max="8656" width="8" style="74" customWidth="1"/>
    <col min="8657" max="8887" width="8" style="74"/>
    <col min="8888" max="8888" width="4.42578125" style="74" customWidth="1"/>
    <col min="8889" max="8889" width="23.140625" style="74" customWidth="1"/>
    <col min="8890" max="8892" width="9" style="74" customWidth="1"/>
    <col min="8893" max="8894" width="10.85546875" style="74" customWidth="1"/>
    <col min="8895" max="8895" width="9.85546875" style="74" customWidth="1"/>
    <col min="8896" max="8896" width="10.85546875" style="74" customWidth="1"/>
    <col min="8897" max="8897" width="9.85546875" style="74" customWidth="1"/>
    <col min="8898" max="8898" width="13.28515625" style="74" customWidth="1"/>
    <col min="8899" max="8899" width="11.85546875" style="74" customWidth="1"/>
    <col min="8900" max="8900" width="10.85546875" style="74" customWidth="1"/>
    <col min="8901" max="8901" width="9.85546875" style="74" customWidth="1"/>
    <col min="8902" max="8902" width="12.42578125" style="74" customWidth="1"/>
    <col min="8903" max="8903" width="9" style="74" customWidth="1"/>
    <col min="8904" max="8904" width="12.42578125" style="74" customWidth="1"/>
    <col min="8905" max="8905" width="10.42578125" style="74" customWidth="1"/>
    <col min="8906" max="8906" width="11.5703125" style="74" customWidth="1"/>
    <col min="8907" max="8907" width="9" style="74" customWidth="1"/>
    <col min="8908" max="8908" width="10.42578125" style="74" customWidth="1"/>
    <col min="8909" max="8909" width="9.42578125" style="74" customWidth="1"/>
    <col min="8910" max="8912" width="8" style="74" customWidth="1"/>
    <col min="8913" max="9143" width="8" style="74"/>
    <col min="9144" max="9144" width="4.42578125" style="74" customWidth="1"/>
    <col min="9145" max="9145" width="23.140625" style="74" customWidth="1"/>
    <col min="9146" max="9148" width="9" style="74" customWidth="1"/>
    <col min="9149" max="9150" width="10.85546875" style="74" customWidth="1"/>
    <col min="9151" max="9151" width="9.85546875" style="74" customWidth="1"/>
    <col min="9152" max="9152" width="10.85546875" style="74" customWidth="1"/>
    <col min="9153" max="9153" width="9.85546875" style="74" customWidth="1"/>
    <col min="9154" max="9154" width="13.28515625" style="74" customWidth="1"/>
    <col min="9155" max="9155" width="11.85546875" style="74" customWidth="1"/>
    <col min="9156" max="9156" width="10.85546875" style="74" customWidth="1"/>
    <col min="9157" max="9157" width="9.85546875" style="74" customWidth="1"/>
    <col min="9158" max="9158" width="12.42578125" style="74" customWidth="1"/>
    <col min="9159" max="9159" width="9" style="74" customWidth="1"/>
    <col min="9160" max="9160" width="12.42578125" style="74" customWidth="1"/>
    <col min="9161" max="9161" width="10.42578125" style="74" customWidth="1"/>
    <col min="9162" max="9162" width="11.5703125" style="74" customWidth="1"/>
    <col min="9163" max="9163" width="9" style="74" customWidth="1"/>
    <col min="9164" max="9164" width="10.42578125" style="74" customWidth="1"/>
    <col min="9165" max="9165" width="9.42578125" style="74" customWidth="1"/>
    <col min="9166" max="9168" width="8" style="74" customWidth="1"/>
    <col min="9169" max="9399" width="8" style="74"/>
    <col min="9400" max="9400" width="4.42578125" style="74" customWidth="1"/>
    <col min="9401" max="9401" width="23.140625" style="74" customWidth="1"/>
    <col min="9402" max="9404" width="9" style="74" customWidth="1"/>
    <col min="9405" max="9406" width="10.85546875" style="74" customWidth="1"/>
    <col min="9407" max="9407" width="9.85546875" style="74" customWidth="1"/>
    <col min="9408" max="9408" width="10.85546875" style="74" customWidth="1"/>
    <col min="9409" max="9409" width="9.85546875" style="74" customWidth="1"/>
    <col min="9410" max="9410" width="13.28515625" style="74" customWidth="1"/>
    <col min="9411" max="9411" width="11.85546875" style="74" customWidth="1"/>
    <col min="9412" max="9412" width="10.85546875" style="74" customWidth="1"/>
    <col min="9413" max="9413" width="9.85546875" style="74" customWidth="1"/>
    <col min="9414" max="9414" width="12.42578125" style="74" customWidth="1"/>
    <col min="9415" max="9415" width="9" style="74" customWidth="1"/>
    <col min="9416" max="9416" width="12.42578125" style="74" customWidth="1"/>
    <col min="9417" max="9417" width="10.42578125" style="74" customWidth="1"/>
    <col min="9418" max="9418" width="11.5703125" style="74" customWidth="1"/>
    <col min="9419" max="9419" width="9" style="74" customWidth="1"/>
    <col min="9420" max="9420" width="10.42578125" style="74" customWidth="1"/>
    <col min="9421" max="9421" width="9.42578125" style="74" customWidth="1"/>
    <col min="9422" max="9424" width="8" style="74" customWidth="1"/>
    <col min="9425" max="9655" width="8" style="74"/>
    <col min="9656" max="9656" width="4.42578125" style="74" customWidth="1"/>
    <col min="9657" max="9657" width="23.140625" style="74" customWidth="1"/>
    <col min="9658" max="9660" width="9" style="74" customWidth="1"/>
    <col min="9661" max="9662" width="10.85546875" style="74" customWidth="1"/>
    <col min="9663" max="9663" width="9.85546875" style="74" customWidth="1"/>
    <col min="9664" max="9664" width="10.85546875" style="74" customWidth="1"/>
    <col min="9665" max="9665" width="9.85546875" style="74" customWidth="1"/>
    <col min="9666" max="9666" width="13.28515625" style="74" customWidth="1"/>
    <col min="9667" max="9667" width="11.85546875" style="74" customWidth="1"/>
    <col min="9668" max="9668" width="10.85546875" style="74" customWidth="1"/>
    <col min="9669" max="9669" width="9.85546875" style="74" customWidth="1"/>
    <col min="9670" max="9670" width="12.42578125" style="74" customWidth="1"/>
    <col min="9671" max="9671" width="9" style="74" customWidth="1"/>
    <col min="9672" max="9672" width="12.42578125" style="74" customWidth="1"/>
    <col min="9673" max="9673" width="10.42578125" style="74" customWidth="1"/>
    <col min="9674" max="9674" width="11.5703125" style="74" customWidth="1"/>
    <col min="9675" max="9675" width="9" style="74" customWidth="1"/>
    <col min="9676" max="9676" width="10.42578125" style="74" customWidth="1"/>
    <col min="9677" max="9677" width="9.42578125" style="74" customWidth="1"/>
    <col min="9678" max="9680" width="8" style="74" customWidth="1"/>
    <col min="9681" max="9911" width="8" style="74"/>
    <col min="9912" max="9912" width="4.42578125" style="74" customWidth="1"/>
    <col min="9913" max="9913" width="23.140625" style="74" customWidth="1"/>
    <col min="9914" max="9916" width="9" style="74" customWidth="1"/>
    <col min="9917" max="9918" width="10.85546875" style="74" customWidth="1"/>
    <col min="9919" max="9919" width="9.85546875" style="74" customWidth="1"/>
    <col min="9920" max="9920" width="10.85546875" style="74" customWidth="1"/>
    <col min="9921" max="9921" width="9.85546875" style="74" customWidth="1"/>
    <col min="9922" max="9922" width="13.28515625" style="74" customWidth="1"/>
    <col min="9923" max="9923" width="11.85546875" style="74" customWidth="1"/>
    <col min="9924" max="9924" width="10.85546875" style="74" customWidth="1"/>
    <col min="9925" max="9925" width="9.85546875" style="74" customWidth="1"/>
    <col min="9926" max="9926" width="12.42578125" style="74" customWidth="1"/>
    <col min="9927" max="9927" width="9" style="74" customWidth="1"/>
    <col min="9928" max="9928" width="12.42578125" style="74" customWidth="1"/>
    <col min="9929" max="9929" width="10.42578125" style="74" customWidth="1"/>
    <col min="9930" max="9930" width="11.5703125" style="74" customWidth="1"/>
    <col min="9931" max="9931" width="9" style="74" customWidth="1"/>
    <col min="9932" max="9932" width="10.42578125" style="74" customWidth="1"/>
    <col min="9933" max="9933" width="9.42578125" style="74" customWidth="1"/>
    <col min="9934" max="9936" width="8" style="74" customWidth="1"/>
    <col min="9937" max="10167" width="8" style="74"/>
    <col min="10168" max="10168" width="4.42578125" style="74" customWidth="1"/>
    <col min="10169" max="10169" width="23.140625" style="74" customWidth="1"/>
    <col min="10170" max="10172" width="9" style="74" customWidth="1"/>
    <col min="10173" max="10174" width="10.85546875" style="74" customWidth="1"/>
    <col min="10175" max="10175" width="9.85546875" style="74" customWidth="1"/>
    <col min="10176" max="10176" width="10.85546875" style="74" customWidth="1"/>
    <col min="10177" max="10177" width="9.85546875" style="74" customWidth="1"/>
    <col min="10178" max="10178" width="13.28515625" style="74" customWidth="1"/>
    <col min="10179" max="10179" width="11.85546875" style="74" customWidth="1"/>
    <col min="10180" max="10180" width="10.85546875" style="74" customWidth="1"/>
    <col min="10181" max="10181" width="9.85546875" style="74" customWidth="1"/>
    <col min="10182" max="10182" width="12.42578125" style="74" customWidth="1"/>
    <col min="10183" max="10183" width="9" style="74" customWidth="1"/>
    <col min="10184" max="10184" width="12.42578125" style="74" customWidth="1"/>
    <col min="10185" max="10185" width="10.42578125" style="74" customWidth="1"/>
    <col min="10186" max="10186" width="11.5703125" style="74" customWidth="1"/>
    <col min="10187" max="10187" width="9" style="74" customWidth="1"/>
    <col min="10188" max="10188" width="10.42578125" style="74" customWidth="1"/>
    <col min="10189" max="10189" width="9.42578125" style="74" customWidth="1"/>
    <col min="10190" max="10192" width="8" style="74" customWidth="1"/>
    <col min="10193" max="10423" width="8" style="74"/>
    <col min="10424" max="10424" width="4.42578125" style="74" customWidth="1"/>
    <col min="10425" max="10425" width="23.140625" style="74" customWidth="1"/>
    <col min="10426" max="10428" width="9" style="74" customWidth="1"/>
    <col min="10429" max="10430" width="10.85546875" style="74" customWidth="1"/>
    <col min="10431" max="10431" width="9.85546875" style="74" customWidth="1"/>
    <col min="10432" max="10432" width="10.85546875" style="74" customWidth="1"/>
    <col min="10433" max="10433" width="9.85546875" style="74" customWidth="1"/>
    <col min="10434" max="10434" width="13.28515625" style="74" customWidth="1"/>
    <col min="10435" max="10435" width="11.85546875" style="74" customWidth="1"/>
    <col min="10436" max="10436" width="10.85546875" style="74" customWidth="1"/>
    <col min="10437" max="10437" width="9.85546875" style="74" customWidth="1"/>
    <col min="10438" max="10438" width="12.42578125" style="74" customWidth="1"/>
    <col min="10439" max="10439" width="9" style="74" customWidth="1"/>
    <col min="10440" max="10440" width="12.42578125" style="74" customWidth="1"/>
    <col min="10441" max="10441" width="10.42578125" style="74" customWidth="1"/>
    <col min="10442" max="10442" width="11.5703125" style="74" customWidth="1"/>
    <col min="10443" max="10443" width="9" style="74" customWidth="1"/>
    <col min="10444" max="10444" width="10.42578125" style="74" customWidth="1"/>
    <col min="10445" max="10445" width="9.42578125" style="74" customWidth="1"/>
    <col min="10446" max="10448" width="8" style="74" customWidth="1"/>
    <col min="10449" max="10679" width="8" style="74"/>
    <col min="10680" max="10680" width="4.42578125" style="74" customWidth="1"/>
    <col min="10681" max="10681" width="23.140625" style="74" customWidth="1"/>
    <col min="10682" max="10684" width="9" style="74" customWidth="1"/>
    <col min="10685" max="10686" width="10.85546875" style="74" customWidth="1"/>
    <col min="10687" max="10687" width="9.85546875" style="74" customWidth="1"/>
    <col min="10688" max="10688" width="10.85546875" style="74" customWidth="1"/>
    <col min="10689" max="10689" width="9.85546875" style="74" customWidth="1"/>
    <col min="10690" max="10690" width="13.28515625" style="74" customWidth="1"/>
    <col min="10691" max="10691" width="11.85546875" style="74" customWidth="1"/>
    <col min="10692" max="10692" width="10.85546875" style="74" customWidth="1"/>
    <col min="10693" max="10693" width="9.85546875" style="74" customWidth="1"/>
    <col min="10694" max="10694" width="12.42578125" style="74" customWidth="1"/>
    <col min="10695" max="10695" width="9" style="74" customWidth="1"/>
    <col min="10696" max="10696" width="12.42578125" style="74" customWidth="1"/>
    <col min="10697" max="10697" width="10.42578125" style="74" customWidth="1"/>
    <col min="10698" max="10698" width="11.5703125" style="74" customWidth="1"/>
    <col min="10699" max="10699" width="9" style="74" customWidth="1"/>
    <col min="10700" max="10700" width="10.42578125" style="74" customWidth="1"/>
    <col min="10701" max="10701" width="9.42578125" style="74" customWidth="1"/>
    <col min="10702" max="10704" width="8" style="74" customWidth="1"/>
    <col min="10705" max="10935" width="8" style="74"/>
    <col min="10936" max="10936" width="4.42578125" style="74" customWidth="1"/>
    <col min="10937" max="10937" width="23.140625" style="74" customWidth="1"/>
    <col min="10938" max="10940" width="9" style="74" customWidth="1"/>
    <col min="10941" max="10942" width="10.85546875" style="74" customWidth="1"/>
    <col min="10943" max="10943" width="9.85546875" style="74" customWidth="1"/>
    <col min="10944" max="10944" width="10.85546875" style="74" customWidth="1"/>
    <col min="10945" max="10945" width="9.85546875" style="74" customWidth="1"/>
    <col min="10946" max="10946" width="13.28515625" style="74" customWidth="1"/>
    <col min="10947" max="10947" width="11.85546875" style="74" customWidth="1"/>
    <col min="10948" max="10948" width="10.85546875" style="74" customWidth="1"/>
    <col min="10949" max="10949" width="9.85546875" style="74" customWidth="1"/>
    <col min="10950" max="10950" width="12.42578125" style="74" customWidth="1"/>
    <col min="10951" max="10951" width="9" style="74" customWidth="1"/>
    <col min="10952" max="10952" width="12.42578125" style="74" customWidth="1"/>
    <col min="10953" max="10953" width="10.42578125" style="74" customWidth="1"/>
    <col min="10954" max="10954" width="11.5703125" style="74" customWidth="1"/>
    <col min="10955" max="10955" width="9" style="74" customWidth="1"/>
    <col min="10956" max="10956" width="10.42578125" style="74" customWidth="1"/>
    <col min="10957" max="10957" width="9.42578125" style="74" customWidth="1"/>
    <col min="10958" max="10960" width="8" style="74" customWidth="1"/>
    <col min="10961" max="11191" width="8" style="74"/>
    <col min="11192" max="11192" width="4.42578125" style="74" customWidth="1"/>
    <col min="11193" max="11193" width="23.140625" style="74" customWidth="1"/>
    <col min="11194" max="11196" width="9" style="74" customWidth="1"/>
    <col min="11197" max="11198" width="10.85546875" style="74" customWidth="1"/>
    <col min="11199" max="11199" width="9.85546875" style="74" customWidth="1"/>
    <col min="11200" max="11200" width="10.85546875" style="74" customWidth="1"/>
    <col min="11201" max="11201" width="9.85546875" style="74" customWidth="1"/>
    <col min="11202" max="11202" width="13.28515625" style="74" customWidth="1"/>
    <col min="11203" max="11203" width="11.85546875" style="74" customWidth="1"/>
    <col min="11204" max="11204" width="10.85546875" style="74" customWidth="1"/>
    <col min="11205" max="11205" width="9.85546875" style="74" customWidth="1"/>
    <col min="11206" max="11206" width="12.42578125" style="74" customWidth="1"/>
    <col min="11207" max="11207" width="9" style="74" customWidth="1"/>
    <col min="11208" max="11208" width="12.42578125" style="74" customWidth="1"/>
    <col min="11209" max="11209" width="10.42578125" style="74" customWidth="1"/>
    <col min="11210" max="11210" width="11.5703125" style="74" customWidth="1"/>
    <col min="11211" max="11211" width="9" style="74" customWidth="1"/>
    <col min="11212" max="11212" width="10.42578125" style="74" customWidth="1"/>
    <col min="11213" max="11213" width="9.42578125" style="74" customWidth="1"/>
    <col min="11214" max="11216" width="8" style="74" customWidth="1"/>
    <col min="11217" max="11447" width="8" style="74"/>
    <col min="11448" max="11448" width="4.42578125" style="74" customWidth="1"/>
    <col min="11449" max="11449" width="23.140625" style="74" customWidth="1"/>
    <col min="11450" max="11452" width="9" style="74" customWidth="1"/>
    <col min="11453" max="11454" width="10.85546875" style="74" customWidth="1"/>
    <col min="11455" max="11455" width="9.85546875" style="74" customWidth="1"/>
    <col min="11456" max="11456" width="10.85546875" style="74" customWidth="1"/>
    <col min="11457" max="11457" width="9.85546875" style="74" customWidth="1"/>
    <col min="11458" max="11458" width="13.28515625" style="74" customWidth="1"/>
    <col min="11459" max="11459" width="11.85546875" style="74" customWidth="1"/>
    <col min="11460" max="11460" width="10.85546875" style="74" customWidth="1"/>
    <col min="11461" max="11461" width="9.85546875" style="74" customWidth="1"/>
    <col min="11462" max="11462" width="12.42578125" style="74" customWidth="1"/>
    <col min="11463" max="11463" width="9" style="74" customWidth="1"/>
    <col min="11464" max="11464" width="12.42578125" style="74" customWidth="1"/>
    <col min="11465" max="11465" width="10.42578125" style="74" customWidth="1"/>
    <col min="11466" max="11466" width="11.5703125" style="74" customWidth="1"/>
    <col min="11467" max="11467" width="9" style="74" customWidth="1"/>
    <col min="11468" max="11468" width="10.42578125" style="74" customWidth="1"/>
    <col min="11469" max="11469" width="9.42578125" style="74" customWidth="1"/>
    <col min="11470" max="11472" width="8" style="74" customWidth="1"/>
    <col min="11473" max="11703" width="8" style="74"/>
    <col min="11704" max="11704" width="4.42578125" style="74" customWidth="1"/>
    <col min="11705" max="11705" width="23.140625" style="74" customWidth="1"/>
    <col min="11706" max="11708" width="9" style="74" customWidth="1"/>
    <col min="11709" max="11710" width="10.85546875" style="74" customWidth="1"/>
    <col min="11711" max="11711" width="9.85546875" style="74" customWidth="1"/>
    <col min="11712" max="11712" width="10.85546875" style="74" customWidth="1"/>
    <col min="11713" max="11713" width="9.85546875" style="74" customWidth="1"/>
    <col min="11714" max="11714" width="13.28515625" style="74" customWidth="1"/>
    <col min="11715" max="11715" width="11.85546875" style="74" customWidth="1"/>
    <col min="11716" max="11716" width="10.85546875" style="74" customWidth="1"/>
    <col min="11717" max="11717" width="9.85546875" style="74" customWidth="1"/>
    <col min="11718" max="11718" width="12.42578125" style="74" customWidth="1"/>
    <col min="11719" max="11719" width="9" style="74" customWidth="1"/>
    <col min="11720" max="11720" width="12.42578125" style="74" customWidth="1"/>
    <col min="11721" max="11721" width="10.42578125" style="74" customWidth="1"/>
    <col min="11722" max="11722" width="11.5703125" style="74" customWidth="1"/>
    <col min="11723" max="11723" width="9" style="74" customWidth="1"/>
    <col min="11724" max="11724" width="10.42578125" style="74" customWidth="1"/>
    <col min="11725" max="11725" width="9.42578125" style="74" customWidth="1"/>
    <col min="11726" max="11728" width="8" style="74" customWidth="1"/>
    <col min="11729" max="11959" width="8" style="74"/>
    <col min="11960" max="11960" width="4.42578125" style="74" customWidth="1"/>
    <col min="11961" max="11961" width="23.140625" style="74" customWidth="1"/>
    <col min="11962" max="11964" width="9" style="74" customWidth="1"/>
    <col min="11965" max="11966" width="10.85546875" style="74" customWidth="1"/>
    <col min="11967" max="11967" width="9.85546875" style="74" customWidth="1"/>
    <col min="11968" max="11968" width="10.85546875" style="74" customWidth="1"/>
    <col min="11969" max="11969" width="9.85546875" style="74" customWidth="1"/>
    <col min="11970" max="11970" width="13.28515625" style="74" customWidth="1"/>
    <col min="11971" max="11971" width="11.85546875" style="74" customWidth="1"/>
    <col min="11972" max="11972" width="10.85546875" style="74" customWidth="1"/>
    <col min="11973" max="11973" width="9.85546875" style="74" customWidth="1"/>
    <col min="11974" max="11974" width="12.42578125" style="74" customWidth="1"/>
    <col min="11975" max="11975" width="9" style="74" customWidth="1"/>
    <col min="11976" max="11976" width="12.42578125" style="74" customWidth="1"/>
    <col min="11977" max="11977" width="10.42578125" style="74" customWidth="1"/>
    <col min="11978" max="11978" width="11.5703125" style="74" customWidth="1"/>
    <col min="11979" max="11979" width="9" style="74" customWidth="1"/>
    <col min="11980" max="11980" width="10.42578125" style="74" customWidth="1"/>
    <col min="11981" max="11981" width="9.42578125" style="74" customWidth="1"/>
    <col min="11982" max="11984" width="8" style="74" customWidth="1"/>
    <col min="11985" max="12215" width="8" style="74"/>
    <col min="12216" max="12216" width="4.42578125" style="74" customWidth="1"/>
    <col min="12217" max="12217" width="23.140625" style="74" customWidth="1"/>
    <col min="12218" max="12220" width="9" style="74" customWidth="1"/>
    <col min="12221" max="12222" width="10.85546875" style="74" customWidth="1"/>
    <col min="12223" max="12223" width="9.85546875" style="74" customWidth="1"/>
    <col min="12224" max="12224" width="10.85546875" style="74" customWidth="1"/>
    <col min="12225" max="12225" width="9.85546875" style="74" customWidth="1"/>
    <col min="12226" max="12226" width="13.28515625" style="74" customWidth="1"/>
    <col min="12227" max="12227" width="11.85546875" style="74" customWidth="1"/>
    <col min="12228" max="12228" width="10.85546875" style="74" customWidth="1"/>
    <col min="12229" max="12229" width="9.85546875" style="74" customWidth="1"/>
    <col min="12230" max="12230" width="12.42578125" style="74" customWidth="1"/>
    <col min="12231" max="12231" width="9" style="74" customWidth="1"/>
    <col min="12232" max="12232" width="12.42578125" style="74" customWidth="1"/>
    <col min="12233" max="12233" width="10.42578125" style="74" customWidth="1"/>
    <col min="12234" max="12234" width="11.5703125" style="74" customWidth="1"/>
    <col min="12235" max="12235" width="9" style="74" customWidth="1"/>
    <col min="12236" max="12236" width="10.42578125" style="74" customWidth="1"/>
    <col min="12237" max="12237" width="9.42578125" style="74" customWidth="1"/>
    <col min="12238" max="12240" width="8" style="74" customWidth="1"/>
    <col min="12241" max="12471" width="8" style="74"/>
    <col min="12472" max="12472" width="4.42578125" style="74" customWidth="1"/>
    <col min="12473" max="12473" width="23.140625" style="74" customWidth="1"/>
    <col min="12474" max="12476" width="9" style="74" customWidth="1"/>
    <col min="12477" max="12478" width="10.85546875" style="74" customWidth="1"/>
    <col min="12479" max="12479" width="9.85546875" style="74" customWidth="1"/>
    <col min="12480" max="12480" width="10.85546875" style="74" customWidth="1"/>
    <col min="12481" max="12481" width="9.85546875" style="74" customWidth="1"/>
    <col min="12482" max="12482" width="13.28515625" style="74" customWidth="1"/>
    <col min="12483" max="12483" width="11.85546875" style="74" customWidth="1"/>
    <col min="12484" max="12484" width="10.85546875" style="74" customWidth="1"/>
    <col min="12485" max="12485" width="9.85546875" style="74" customWidth="1"/>
    <col min="12486" max="12486" width="12.42578125" style="74" customWidth="1"/>
    <col min="12487" max="12487" width="9" style="74" customWidth="1"/>
    <col min="12488" max="12488" width="12.42578125" style="74" customWidth="1"/>
    <col min="12489" max="12489" width="10.42578125" style="74" customWidth="1"/>
    <col min="12490" max="12490" width="11.5703125" style="74" customWidth="1"/>
    <col min="12491" max="12491" width="9" style="74" customWidth="1"/>
    <col min="12492" max="12492" width="10.42578125" style="74" customWidth="1"/>
    <col min="12493" max="12493" width="9.42578125" style="74" customWidth="1"/>
    <col min="12494" max="12496" width="8" style="74" customWidth="1"/>
    <col min="12497" max="12727" width="8" style="74"/>
    <col min="12728" max="12728" width="4.42578125" style="74" customWidth="1"/>
    <col min="12729" max="12729" width="23.140625" style="74" customWidth="1"/>
    <col min="12730" max="12732" width="9" style="74" customWidth="1"/>
    <col min="12733" max="12734" width="10.85546875" style="74" customWidth="1"/>
    <col min="12735" max="12735" width="9.85546875" style="74" customWidth="1"/>
    <col min="12736" max="12736" width="10.85546875" style="74" customWidth="1"/>
    <col min="12737" max="12737" width="9.85546875" style="74" customWidth="1"/>
    <col min="12738" max="12738" width="13.28515625" style="74" customWidth="1"/>
    <col min="12739" max="12739" width="11.85546875" style="74" customWidth="1"/>
    <col min="12740" max="12740" width="10.85546875" style="74" customWidth="1"/>
    <col min="12741" max="12741" width="9.85546875" style="74" customWidth="1"/>
    <col min="12742" max="12742" width="12.42578125" style="74" customWidth="1"/>
    <col min="12743" max="12743" width="9" style="74" customWidth="1"/>
    <col min="12744" max="12744" width="12.42578125" style="74" customWidth="1"/>
    <col min="12745" max="12745" width="10.42578125" style="74" customWidth="1"/>
    <col min="12746" max="12746" width="11.5703125" style="74" customWidth="1"/>
    <col min="12747" max="12747" width="9" style="74" customWidth="1"/>
    <col min="12748" max="12748" width="10.42578125" style="74" customWidth="1"/>
    <col min="12749" max="12749" width="9.42578125" style="74" customWidth="1"/>
    <col min="12750" max="12752" width="8" style="74" customWidth="1"/>
    <col min="12753" max="12983" width="8" style="74"/>
    <col min="12984" max="12984" width="4.42578125" style="74" customWidth="1"/>
    <col min="12985" max="12985" width="23.140625" style="74" customWidth="1"/>
    <col min="12986" max="12988" width="9" style="74" customWidth="1"/>
    <col min="12989" max="12990" width="10.85546875" style="74" customWidth="1"/>
    <col min="12991" max="12991" width="9.85546875" style="74" customWidth="1"/>
    <col min="12992" max="12992" width="10.85546875" style="74" customWidth="1"/>
    <col min="12993" max="12993" width="9.85546875" style="74" customWidth="1"/>
    <col min="12994" max="12994" width="13.28515625" style="74" customWidth="1"/>
    <col min="12995" max="12995" width="11.85546875" style="74" customWidth="1"/>
    <col min="12996" max="12996" width="10.85546875" style="74" customWidth="1"/>
    <col min="12997" max="12997" width="9.85546875" style="74" customWidth="1"/>
    <col min="12998" max="12998" width="12.42578125" style="74" customWidth="1"/>
    <col min="12999" max="12999" width="9" style="74" customWidth="1"/>
    <col min="13000" max="13000" width="12.42578125" style="74" customWidth="1"/>
    <col min="13001" max="13001" width="10.42578125" style="74" customWidth="1"/>
    <col min="13002" max="13002" width="11.5703125" style="74" customWidth="1"/>
    <col min="13003" max="13003" width="9" style="74" customWidth="1"/>
    <col min="13004" max="13004" width="10.42578125" style="74" customWidth="1"/>
    <col min="13005" max="13005" width="9.42578125" style="74" customWidth="1"/>
    <col min="13006" max="13008" width="8" style="74" customWidth="1"/>
    <col min="13009" max="13239" width="8" style="74"/>
    <col min="13240" max="13240" width="4.42578125" style="74" customWidth="1"/>
    <col min="13241" max="13241" width="23.140625" style="74" customWidth="1"/>
    <col min="13242" max="13244" width="9" style="74" customWidth="1"/>
    <col min="13245" max="13246" width="10.85546875" style="74" customWidth="1"/>
    <col min="13247" max="13247" width="9.85546875" style="74" customWidth="1"/>
    <col min="13248" max="13248" width="10.85546875" style="74" customWidth="1"/>
    <col min="13249" max="13249" width="9.85546875" style="74" customWidth="1"/>
    <col min="13250" max="13250" width="13.28515625" style="74" customWidth="1"/>
    <col min="13251" max="13251" width="11.85546875" style="74" customWidth="1"/>
    <col min="13252" max="13252" width="10.85546875" style="74" customWidth="1"/>
    <col min="13253" max="13253" width="9.85546875" style="74" customWidth="1"/>
    <col min="13254" max="13254" width="12.42578125" style="74" customWidth="1"/>
    <col min="13255" max="13255" width="9" style="74" customWidth="1"/>
    <col min="13256" max="13256" width="12.42578125" style="74" customWidth="1"/>
    <col min="13257" max="13257" width="10.42578125" style="74" customWidth="1"/>
    <col min="13258" max="13258" width="11.5703125" style="74" customWidth="1"/>
    <col min="13259" max="13259" width="9" style="74" customWidth="1"/>
    <col min="13260" max="13260" width="10.42578125" style="74" customWidth="1"/>
    <col min="13261" max="13261" width="9.42578125" style="74" customWidth="1"/>
    <col min="13262" max="13264" width="8" style="74" customWidth="1"/>
    <col min="13265" max="13495" width="8" style="74"/>
    <col min="13496" max="13496" width="4.42578125" style="74" customWidth="1"/>
    <col min="13497" max="13497" width="23.140625" style="74" customWidth="1"/>
    <col min="13498" max="13500" width="9" style="74" customWidth="1"/>
    <col min="13501" max="13502" width="10.85546875" style="74" customWidth="1"/>
    <col min="13503" max="13503" width="9.85546875" style="74" customWidth="1"/>
    <col min="13504" max="13504" width="10.85546875" style="74" customWidth="1"/>
    <col min="13505" max="13505" width="9.85546875" style="74" customWidth="1"/>
    <col min="13506" max="13506" width="13.28515625" style="74" customWidth="1"/>
    <col min="13507" max="13507" width="11.85546875" style="74" customWidth="1"/>
    <col min="13508" max="13508" width="10.85546875" style="74" customWidth="1"/>
    <col min="13509" max="13509" width="9.85546875" style="74" customWidth="1"/>
    <col min="13510" max="13510" width="12.42578125" style="74" customWidth="1"/>
    <col min="13511" max="13511" width="9" style="74" customWidth="1"/>
    <col min="13512" max="13512" width="12.42578125" style="74" customWidth="1"/>
    <col min="13513" max="13513" width="10.42578125" style="74" customWidth="1"/>
    <col min="13514" max="13514" width="11.5703125" style="74" customWidth="1"/>
    <col min="13515" max="13515" width="9" style="74" customWidth="1"/>
    <col min="13516" max="13516" width="10.42578125" style="74" customWidth="1"/>
    <col min="13517" max="13517" width="9.42578125" style="74" customWidth="1"/>
    <col min="13518" max="13520" width="8" style="74" customWidth="1"/>
    <col min="13521" max="13751" width="8" style="74"/>
    <col min="13752" max="13752" width="4.42578125" style="74" customWidth="1"/>
    <col min="13753" max="13753" width="23.140625" style="74" customWidth="1"/>
    <col min="13754" max="13756" width="9" style="74" customWidth="1"/>
    <col min="13757" max="13758" width="10.85546875" style="74" customWidth="1"/>
    <col min="13759" max="13759" width="9.85546875" style="74" customWidth="1"/>
    <col min="13760" max="13760" width="10.85546875" style="74" customWidth="1"/>
    <col min="13761" max="13761" width="9.85546875" style="74" customWidth="1"/>
    <col min="13762" max="13762" width="13.28515625" style="74" customWidth="1"/>
    <col min="13763" max="13763" width="11.85546875" style="74" customWidth="1"/>
    <col min="13764" max="13764" width="10.85546875" style="74" customWidth="1"/>
    <col min="13765" max="13765" width="9.85546875" style="74" customWidth="1"/>
    <col min="13766" max="13766" width="12.42578125" style="74" customWidth="1"/>
    <col min="13767" max="13767" width="9" style="74" customWidth="1"/>
    <col min="13768" max="13768" width="12.42578125" style="74" customWidth="1"/>
    <col min="13769" max="13769" width="10.42578125" style="74" customWidth="1"/>
    <col min="13770" max="13770" width="11.5703125" style="74" customWidth="1"/>
    <col min="13771" max="13771" width="9" style="74" customWidth="1"/>
    <col min="13772" max="13772" width="10.42578125" style="74" customWidth="1"/>
    <col min="13773" max="13773" width="9.42578125" style="74" customWidth="1"/>
    <col min="13774" max="13776" width="8" style="74" customWidth="1"/>
    <col min="13777" max="14007" width="8" style="74"/>
    <col min="14008" max="14008" width="4.42578125" style="74" customWidth="1"/>
    <col min="14009" max="14009" width="23.140625" style="74" customWidth="1"/>
    <col min="14010" max="14012" width="9" style="74" customWidth="1"/>
    <col min="14013" max="14014" width="10.85546875" style="74" customWidth="1"/>
    <col min="14015" max="14015" width="9.85546875" style="74" customWidth="1"/>
    <col min="14016" max="14016" width="10.85546875" style="74" customWidth="1"/>
    <col min="14017" max="14017" width="9.85546875" style="74" customWidth="1"/>
    <col min="14018" max="14018" width="13.28515625" style="74" customWidth="1"/>
    <col min="14019" max="14019" width="11.85546875" style="74" customWidth="1"/>
    <col min="14020" max="14020" width="10.85546875" style="74" customWidth="1"/>
    <col min="14021" max="14021" width="9.85546875" style="74" customWidth="1"/>
    <col min="14022" max="14022" width="12.42578125" style="74" customWidth="1"/>
    <col min="14023" max="14023" width="9" style="74" customWidth="1"/>
    <col min="14024" max="14024" width="12.42578125" style="74" customWidth="1"/>
    <col min="14025" max="14025" width="10.42578125" style="74" customWidth="1"/>
    <col min="14026" max="14026" width="11.5703125" style="74" customWidth="1"/>
    <col min="14027" max="14027" width="9" style="74" customWidth="1"/>
    <col min="14028" max="14028" width="10.42578125" style="74" customWidth="1"/>
    <col min="14029" max="14029" width="9.42578125" style="74" customWidth="1"/>
    <col min="14030" max="14032" width="8" style="74" customWidth="1"/>
    <col min="14033" max="14263" width="8" style="74"/>
    <col min="14264" max="14264" width="4.42578125" style="74" customWidth="1"/>
    <col min="14265" max="14265" width="23.140625" style="74" customWidth="1"/>
    <col min="14266" max="14268" width="9" style="74" customWidth="1"/>
    <col min="14269" max="14270" width="10.85546875" style="74" customWidth="1"/>
    <col min="14271" max="14271" width="9.85546875" style="74" customWidth="1"/>
    <col min="14272" max="14272" width="10.85546875" style="74" customWidth="1"/>
    <col min="14273" max="14273" width="9.85546875" style="74" customWidth="1"/>
    <col min="14274" max="14274" width="13.28515625" style="74" customWidth="1"/>
    <col min="14275" max="14275" width="11.85546875" style="74" customWidth="1"/>
    <col min="14276" max="14276" width="10.85546875" style="74" customWidth="1"/>
    <col min="14277" max="14277" width="9.85546875" style="74" customWidth="1"/>
    <col min="14278" max="14278" width="12.42578125" style="74" customWidth="1"/>
    <col min="14279" max="14279" width="9" style="74" customWidth="1"/>
    <col min="14280" max="14280" width="12.42578125" style="74" customWidth="1"/>
    <col min="14281" max="14281" width="10.42578125" style="74" customWidth="1"/>
    <col min="14282" max="14282" width="11.5703125" style="74" customWidth="1"/>
    <col min="14283" max="14283" width="9" style="74" customWidth="1"/>
    <col min="14284" max="14284" width="10.42578125" style="74" customWidth="1"/>
    <col min="14285" max="14285" width="9.42578125" style="74" customWidth="1"/>
    <col min="14286" max="14288" width="8" style="74" customWidth="1"/>
    <col min="14289" max="14519" width="8" style="74"/>
    <col min="14520" max="14520" width="4.42578125" style="74" customWidth="1"/>
    <col min="14521" max="14521" width="23.140625" style="74" customWidth="1"/>
    <col min="14522" max="14524" width="9" style="74" customWidth="1"/>
    <col min="14525" max="14526" width="10.85546875" style="74" customWidth="1"/>
    <col min="14527" max="14527" width="9.85546875" style="74" customWidth="1"/>
    <col min="14528" max="14528" width="10.85546875" style="74" customWidth="1"/>
    <col min="14529" max="14529" width="9.85546875" style="74" customWidth="1"/>
    <col min="14530" max="14530" width="13.28515625" style="74" customWidth="1"/>
    <col min="14531" max="14531" width="11.85546875" style="74" customWidth="1"/>
    <col min="14532" max="14532" width="10.85546875" style="74" customWidth="1"/>
    <col min="14533" max="14533" width="9.85546875" style="74" customWidth="1"/>
    <col min="14534" max="14534" width="12.42578125" style="74" customWidth="1"/>
    <col min="14535" max="14535" width="9" style="74" customWidth="1"/>
    <col min="14536" max="14536" width="12.42578125" style="74" customWidth="1"/>
    <col min="14537" max="14537" width="10.42578125" style="74" customWidth="1"/>
    <col min="14538" max="14538" width="11.5703125" style="74" customWidth="1"/>
    <col min="14539" max="14539" width="9" style="74" customWidth="1"/>
    <col min="14540" max="14540" width="10.42578125" style="74" customWidth="1"/>
    <col min="14541" max="14541" width="9.42578125" style="74" customWidth="1"/>
    <col min="14542" max="14544" width="8" style="74" customWidth="1"/>
    <col min="14545" max="14775" width="8" style="74"/>
    <col min="14776" max="14776" width="4.42578125" style="74" customWidth="1"/>
    <col min="14777" max="14777" width="23.140625" style="74" customWidth="1"/>
    <col min="14778" max="14780" width="9" style="74" customWidth="1"/>
    <col min="14781" max="14782" width="10.85546875" style="74" customWidth="1"/>
    <col min="14783" max="14783" width="9.85546875" style="74" customWidth="1"/>
    <col min="14784" max="14784" width="10.85546875" style="74" customWidth="1"/>
    <col min="14785" max="14785" width="9.85546875" style="74" customWidth="1"/>
    <col min="14786" max="14786" width="13.28515625" style="74" customWidth="1"/>
    <col min="14787" max="14787" width="11.85546875" style="74" customWidth="1"/>
    <col min="14788" max="14788" width="10.85546875" style="74" customWidth="1"/>
    <col min="14789" max="14789" width="9.85546875" style="74" customWidth="1"/>
    <col min="14790" max="14790" width="12.42578125" style="74" customWidth="1"/>
    <col min="14791" max="14791" width="9" style="74" customWidth="1"/>
    <col min="14792" max="14792" width="12.42578125" style="74" customWidth="1"/>
    <col min="14793" max="14793" width="10.42578125" style="74" customWidth="1"/>
    <col min="14794" max="14794" width="11.5703125" style="74" customWidth="1"/>
    <col min="14795" max="14795" width="9" style="74" customWidth="1"/>
    <col min="14796" max="14796" width="10.42578125" style="74" customWidth="1"/>
    <col min="14797" max="14797" width="9.42578125" style="74" customWidth="1"/>
    <col min="14798" max="14800" width="8" style="74" customWidth="1"/>
    <col min="14801" max="15031" width="8" style="74"/>
    <col min="15032" max="15032" width="4.42578125" style="74" customWidth="1"/>
    <col min="15033" max="15033" width="23.140625" style="74" customWidth="1"/>
    <col min="15034" max="15036" width="9" style="74" customWidth="1"/>
    <col min="15037" max="15038" width="10.85546875" style="74" customWidth="1"/>
    <col min="15039" max="15039" width="9.85546875" style="74" customWidth="1"/>
    <col min="15040" max="15040" width="10.85546875" style="74" customWidth="1"/>
    <col min="15041" max="15041" width="9.85546875" style="74" customWidth="1"/>
    <col min="15042" max="15042" width="13.28515625" style="74" customWidth="1"/>
    <col min="15043" max="15043" width="11.85546875" style="74" customWidth="1"/>
    <col min="15044" max="15044" width="10.85546875" style="74" customWidth="1"/>
    <col min="15045" max="15045" width="9.85546875" style="74" customWidth="1"/>
    <col min="15046" max="15046" width="12.42578125" style="74" customWidth="1"/>
    <col min="15047" max="15047" width="9" style="74" customWidth="1"/>
    <col min="15048" max="15048" width="12.42578125" style="74" customWidth="1"/>
    <col min="15049" max="15049" width="10.42578125" style="74" customWidth="1"/>
    <col min="15050" max="15050" width="11.5703125" style="74" customWidth="1"/>
    <col min="15051" max="15051" width="9" style="74" customWidth="1"/>
    <col min="15052" max="15052" width="10.42578125" style="74" customWidth="1"/>
    <col min="15053" max="15053" width="9.42578125" style="74" customWidth="1"/>
    <col min="15054" max="15056" width="8" style="74" customWidth="1"/>
    <col min="15057" max="15287" width="8" style="74"/>
    <col min="15288" max="15288" width="4.42578125" style="74" customWidth="1"/>
    <col min="15289" max="15289" width="23.140625" style="74" customWidth="1"/>
    <col min="15290" max="15292" width="9" style="74" customWidth="1"/>
    <col min="15293" max="15294" width="10.85546875" style="74" customWidth="1"/>
    <col min="15295" max="15295" width="9.85546875" style="74" customWidth="1"/>
    <col min="15296" max="15296" width="10.85546875" style="74" customWidth="1"/>
    <col min="15297" max="15297" width="9.85546875" style="74" customWidth="1"/>
    <col min="15298" max="15298" width="13.28515625" style="74" customWidth="1"/>
    <col min="15299" max="15299" width="11.85546875" style="74" customWidth="1"/>
    <col min="15300" max="15300" width="10.85546875" style="74" customWidth="1"/>
    <col min="15301" max="15301" width="9.85546875" style="74" customWidth="1"/>
    <col min="15302" max="15302" width="12.42578125" style="74" customWidth="1"/>
    <col min="15303" max="15303" width="9" style="74" customWidth="1"/>
    <col min="15304" max="15304" width="12.42578125" style="74" customWidth="1"/>
    <col min="15305" max="15305" width="10.42578125" style="74" customWidth="1"/>
    <col min="15306" max="15306" width="11.5703125" style="74" customWidth="1"/>
    <col min="15307" max="15307" width="9" style="74" customWidth="1"/>
    <col min="15308" max="15308" width="10.42578125" style="74" customWidth="1"/>
    <col min="15309" max="15309" width="9.42578125" style="74" customWidth="1"/>
    <col min="15310" max="15312" width="8" style="74" customWidth="1"/>
    <col min="15313" max="15543" width="8" style="74"/>
    <col min="15544" max="15544" width="4.42578125" style="74" customWidth="1"/>
    <col min="15545" max="15545" width="23.140625" style="74" customWidth="1"/>
    <col min="15546" max="15548" width="9" style="74" customWidth="1"/>
    <col min="15549" max="15550" width="10.85546875" style="74" customWidth="1"/>
    <col min="15551" max="15551" width="9.85546875" style="74" customWidth="1"/>
    <col min="15552" max="15552" width="10.85546875" style="74" customWidth="1"/>
    <col min="15553" max="15553" width="9.85546875" style="74" customWidth="1"/>
    <col min="15554" max="15554" width="13.28515625" style="74" customWidth="1"/>
    <col min="15555" max="15555" width="11.85546875" style="74" customWidth="1"/>
    <col min="15556" max="15556" width="10.85546875" style="74" customWidth="1"/>
    <col min="15557" max="15557" width="9.85546875" style="74" customWidth="1"/>
    <col min="15558" max="15558" width="12.42578125" style="74" customWidth="1"/>
    <col min="15559" max="15559" width="9" style="74" customWidth="1"/>
    <col min="15560" max="15560" width="12.42578125" style="74" customWidth="1"/>
    <col min="15561" max="15561" width="10.42578125" style="74" customWidth="1"/>
    <col min="15562" max="15562" width="11.5703125" style="74" customWidth="1"/>
    <col min="15563" max="15563" width="9" style="74" customWidth="1"/>
    <col min="15564" max="15564" width="10.42578125" style="74" customWidth="1"/>
    <col min="15565" max="15565" width="9.42578125" style="74" customWidth="1"/>
    <col min="15566" max="15568" width="8" style="74" customWidth="1"/>
    <col min="15569" max="15799" width="8" style="74"/>
    <col min="15800" max="15800" width="4.42578125" style="74" customWidth="1"/>
    <col min="15801" max="15801" width="23.140625" style="74" customWidth="1"/>
    <col min="15802" max="15804" width="9" style="74" customWidth="1"/>
    <col min="15805" max="15806" width="10.85546875" style="74" customWidth="1"/>
    <col min="15807" max="15807" width="9.85546875" style="74" customWidth="1"/>
    <col min="15808" max="15808" width="10.85546875" style="74" customWidth="1"/>
    <col min="15809" max="15809" width="9.85546875" style="74" customWidth="1"/>
    <col min="15810" max="15810" width="13.28515625" style="74" customWidth="1"/>
    <col min="15811" max="15811" width="11.85546875" style="74" customWidth="1"/>
    <col min="15812" max="15812" width="10.85546875" style="74" customWidth="1"/>
    <col min="15813" max="15813" width="9.85546875" style="74" customWidth="1"/>
    <col min="15814" max="15814" width="12.42578125" style="74" customWidth="1"/>
    <col min="15815" max="15815" width="9" style="74" customWidth="1"/>
    <col min="15816" max="15816" width="12.42578125" style="74" customWidth="1"/>
    <col min="15817" max="15817" width="10.42578125" style="74" customWidth="1"/>
    <col min="15818" max="15818" width="11.5703125" style="74" customWidth="1"/>
    <col min="15819" max="15819" width="9" style="74" customWidth="1"/>
    <col min="15820" max="15820" width="10.42578125" style="74" customWidth="1"/>
    <col min="15821" max="15821" width="9.42578125" style="74" customWidth="1"/>
    <col min="15822" max="15824" width="8" style="74" customWidth="1"/>
    <col min="15825" max="16055" width="8" style="74"/>
    <col min="16056" max="16056" width="4.42578125" style="74" customWidth="1"/>
    <col min="16057" max="16057" width="23.140625" style="74" customWidth="1"/>
    <col min="16058" max="16060" width="9" style="74" customWidth="1"/>
    <col min="16061" max="16062" width="10.85546875" style="74" customWidth="1"/>
    <col min="16063" max="16063" width="9.85546875" style="74" customWidth="1"/>
    <col min="16064" max="16064" width="10.85546875" style="74" customWidth="1"/>
    <col min="16065" max="16065" width="9.85546875" style="74" customWidth="1"/>
    <col min="16066" max="16066" width="13.28515625" style="74" customWidth="1"/>
    <col min="16067" max="16067" width="11.85546875" style="74" customWidth="1"/>
    <col min="16068" max="16068" width="10.85546875" style="74" customWidth="1"/>
    <col min="16069" max="16069" width="9.85546875" style="74" customWidth="1"/>
    <col min="16070" max="16070" width="12.42578125" style="74" customWidth="1"/>
    <col min="16071" max="16071" width="9" style="74" customWidth="1"/>
    <col min="16072" max="16072" width="12.42578125" style="74" customWidth="1"/>
    <col min="16073" max="16073" width="10.42578125" style="74" customWidth="1"/>
    <col min="16074" max="16074" width="11.5703125" style="74" customWidth="1"/>
    <col min="16075" max="16075" width="9" style="74" customWidth="1"/>
    <col min="16076" max="16076" width="10.42578125" style="74" customWidth="1"/>
    <col min="16077" max="16077" width="9.42578125" style="74" customWidth="1"/>
    <col min="16078" max="16080" width="0" style="74" hidden="1" customWidth="1"/>
    <col min="16081" max="16384" width="8" style="74"/>
  </cols>
  <sheetData>
    <row r="1" spans="1:25">
      <c r="A1" s="427" t="s">
        <v>212</v>
      </c>
      <c r="B1" s="427"/>
      <c r="C1" s="70"/>
      <c r="D1" s="71"/>
      <c r="E1" s="72"/>
      <c r="F1" s="73"/>
      <c r="G1" s="73"/>
      <c r="H1" s="73"/>
      <c r="I1" s="73"/>
      <c r="J1" s="73"/>
      <c r="K1" s="73"/>
      <c r="L1" s="73"/>
      <c r="M1" s="73"/>
      <c r="N1" s="73"/>
      <c r="O1" s="73"/>
      <c r="P1" s="73"/>
      <c r="Q1" s="73"/>
      <c r="R1" s="73"/>
      <c r="S1" s="73"/>
      <c r="T1" s="73"/>
      <c r="U1" s="73"/>
      <c r="V1" s="428" t="s">
        <v>306</v>
      </c>
      <c r="W1" s="428"/>
      <c r="X1" s="428"/>
      <c r="Y1" s="428"/>
    </row>
    <row r="2" spans="1:25">
      <c r="A2" s="429" t="s">
        <v>847</v>
      </c>
      <c r="B2" s="429"/>
      <c r="C2" s="429"/>
      <c r="D2" s="429"/>
      <c r="E2" s="429"/>
      <c r="F2" s="429"/>
      <c r="G2" s="429"/>
      <c r="H2" s="429"/>
      <c r="I2" s="429"/>
      <c r="J2" s="429"/>
      <c r="K2" s="429"/>
      <c r="L2" s="429"/>
      <c r="M2" s="429"/>
      <c r="N2" s="429"/>
      <c r="O2" s="429"/>
      <c r="P2" s="429"/>
      <c r="Q2" s="429"/>
      <c r="R2" s="429"/>
      <c r="S2" s="429"/>
      <c r="T2" s="429"/>
      <c r="U2" s="429"/>
      <c r="V2" s="429"/>
      <c r="W2" s="429"/>
      <c r="X2" s="429"/>
      <c r="Y2" s="429"/>
    </row>
    <row r="3" spans="1:25" ht="18.75" customHeight="1">
      <c r="A3" s="430" t="s">
        <v>307</v>
      </c>
      <c r="B3" s="430"/>
      <c r="C3" s="430"/>
      <c r="D3" s="430"/>
      <c r="E3" s="430"/>
      <c r="F3" s="430"/>
      <c r="G3" s="430"/>
      <c r="H3" s="430"/>
      <c r="I3" s="430"/>
      <c r="J3" s="430"/>
      <c r="K3" s="430"/>
      <c r="L3" s="430"/>
      <c r="M3" s="430"/>
      <c r="N3" s="430"/>
      <c r="O3" s="430"/>
      <c r="P3" s="430"/>
      <c r="Q3" s="430"/>
      <c r="R3" s="430"/>
      <c r="S3" s="430"/>
      <c r="T3" s="430"/>
      <c r="U3" s="430"/>
      <c r="V3" s="430"/>
      <c r="W3" s="430"/>
      <c r="X3" s="430"/>
      <c r="Y3" s="430"/>
    </row>
    <row r="4" spans="1:25" ht="12.75" customHeight="1">
      <c r="D4" s="74"/>
      <c r="E4" s="77"/>
      <c r="F4" s="78"/>
      <c r="G4" s="78"/>
      <c r="H4" s="78"/>
      <c r="I4" s="78"/>
      <c r="J4" s="78"/>
      <c r="K4" s="78"/>
      <c r="L4" s="78"/>
      <c r="M4" s="78"/>
      <c r="N4" s="78"/>
      <c r="O4" s="78"/>
      <c r="P4" s="78"/>
      <c r="Q4" s="121"/>
      <c r="R4" s="120"/>
      <c r="S4" s="121"/>
      <c r="T4" s="121"/>
      <c r="U4" s="121"/>
      <c r="V4" s="120"/>
      <c r="W4" s="120"/>
      <c r="X4" s="433" t="s">
        <v>213</v>
      </c>
      <c r="Y4" s="433"/>
    </row>
    <row r="5" spans="1:25" s="79" customFormat="1" ht="12.75" customHeight="1">
      <c r="A5" s="431" t="s">
        <v>19</v>
      </c>
      <c r="B5" s="432" t="s">
        <v>308</v>
      </c>
      <c r="C5" s="432" t="s">
        <v>309</v>
      </c>
      <c r="D5" s="432" t="s">
        <v>310</v>
      </c>
      <c r="E5" s="432"/>
      <c r="F5" s="432"/>
      <c r="G5" s="432"/>
      <c r="H5" s="432"/>
      <c r="I5" s="432" t="s">
        <v>848</v>
      </c>
      <c r="J5" s="432"/>
      <c r="K5" s="432"/>
      <c r="L5" s="432"/>
      <c r="M5" s="426" t="s">
        <v>849</v>
      </c>
      <c r="N5" s="426"/>
      <c r="O5" s="426"/>
      <c r="P5" s="426"/>
      <c r="Q5" s="426" t="s">
        <v>850</v>
      </c>
      <c r="R5" s="426"/>
      <c r="S5" s="426"/>
      <c r="T5" s="426"/>
      <c r="U5" s="426"/>
      <c r="V5" s="426"/>
      <c r="W5" s="426"/>
      <c r="X5" s="426"/>
      <c r="Y5" s="426"/>
    </row>
    <row r="6" spans="1:25" s="79" customFormat="1" ht="36" customHeight="1">
      <c r="A6" s="431"/>
      <c r="B6" s="432"/>
      <c r="C6" s="432"/>
      <c r="D6" s="432" t="s">
        <v>311</v>
      </c>
      <c r="E6" s="426" t="s">
        <v>312</v>
      </c>
      <c r="F6" s="426"/>
      <c r="G6" s="426"/>
      <c r="H6" s="426"/>
      <c r="I6" s="432"/>
      <c r="J6" s="432"/>
      <c r="K6" s="432"/>
      <c r="L6" s="432"/>
      <c r="M6" s="426"/>
      <c r="N6" s="426"/>
      <c r="O6" s="426"/>
      <c r="P6" s="426"/>
      <c r="Q6" s="424" t="s">
        <v>86</v>
      </c>
      <c r="R6" s="424" t="s">
        <v>396</v>
      </c>
      <c r="S6" s="424" t="s">
        <v>313</v>
      </c>
      <c r="T6" s="424" t="s">
        <v>314</v>
      </c>
      <c r="U6" s="424"/>
      <c r="V6" s="424"/>
      <c r="W6" s="424"/>
      <c r="X6" s="424"/>
      <c r="Y6" s="424"/>
    </row>
    <row r="7" spans="1:25" s="79" customFormat="1" ht="12.75" customHeight="1">
      <c r="A7" s="431"/>
      <c r="B7" s="432"/>
      <c r="C7" s="432"/>
      <c r="D7" s="432"/>
      <c r="E7" s="435" t="s">
        <v>86</v>
      </c>
      <c r="F7" s="426" t="s">
        <v>315</v>
      </c>
      <c r="G7" s="426" t="s">
        <v>313</v>
      </c>
      <c r="H7" s="426" t="s">
        <v>316</v>
      </c>
      <c r="I7" s="426" t="s">
        <v>86</v>
      </c>
      <c r="J7" s="426" t="s">
        <v>315</v>
      </c>
      <c r="K7" s="426" t="s">
        <v>313</v>
      </c>
      <c r="L7" s="426" t="s">
        <v>316</v>
      </c>
      <c r="M7" s="426" t="s">
        <v>86</v>
      </c>
      <c r="N7" s="426" t="s">
        <v>315</v>
      </c>
      <c r="O7" s="426" t="s">
        <v>313</v>
      </c>
      <c r="P7" s="426" t="s">
        <v>995</v>
      </c>
      <c r="Q7" s="424"/>
      <c r="R7" s="424"/>
      <c r="S7" s="424"/>
      <c r="T7" s="424" t="s">
        <v>317</v>
      </c>
      <c r="U7" s="424" t="s">
        <v>398</v>
      </c>
      <c r="V7" s="424" t="s">
        <v>397</v>
      </c>
      <c r="W7" s="424" t="s">
        <v>852</v>
      </c>
      <c r="X7" s="424" t="s">
        <v>853</v>
      </c>
      <c r="Y7" s="424" t="s">
        <v>797</v>
      </c>
    </row>
    <row r="8" spans="1:25" s="79" customFormat="1" ht="35.25" customHeight="1">
      <c r="A8" s="431"/>
      <c r="B8" s="432"/>
      <c r="C8" s="432"/>
      <c r="D8" s="432"/>
      <c r="E8" s="435"/>
      <c r="F8" s="426"/>
      <c r="G8" s="426"/>
      <c r="H8" s="426"/>
      <c r="I8" s="426"/>
      <c r="J8" s="426"/>
      <c r="K8" s="426"/>
      <c r="L8" s="426"/>
      <c r="M8" s="426"/>
      <c r="N8" s="426"/>
      <c r="O8" s="426"/>
      <c r="P8" s="426"/>
      <c r="Q8" s="424"/>
      <c r="R8" s="424"/>
      <c r="S8" s="424"/>
      <c r="T8" s="424"/>
      <c r="U8" s="424"/>
      <c r="V8" s="424"/>
      <c r="W8" s="424"/>
      <c r="X8" s="424"/>
      <c r="Y8" s="424"/>
    </row>
    <row r="9" spans="1:25" s="79" customFormat="1">
      <c r="A9" s="344"/>
      <c r="B9" s="264" t="s">
        <v>371</v>
      </c>
      <c r="C9" s="264"/>
      <c r="D9" s="264"/>
      <c r="E9" s="265">
        <f>E10+E29+E122+E529</f>
        <v>50192615.752512008</v>
      </c>
      <c r="F9" s="265">
        <f t="shared" ref="F9:Y9" si="0">F10+F29+F122+F529</f>
        <v>3428516.3289999999</v>
      </c>
      <c r="G9" s="265">
        <f t="shared" si="0"/>
        <v>10382502.857999999</v>
      </c>
      <c r="H9" s="265">
        <f t="shared" si="0"/>
        <v>29526289.399512</v>
      </c>
      <c r="I9" s="265">
        <f t="shared" si="0"/>
        <v>4703861.1014918182</v>
      </c>
      <c r="J9" s="265">
        <f t="shared" si="0"/>
        <v>0</v>
      </c>
      <c r="K9" s="265">
        <f t="shared" si="0"/>
        <v>0</v>
      </c>
      <c r="L9" s="265">
        <f t="shared" si="0"/>
        <v>769995.38800000004</v>
      </c>
      <c r="M9" s="265">
        <f t="shared" si="0"/>
        <v>17079006.560886003</v>
      </c>
      <c r="N9" s="265">
        <f t="shared" si="0"/>
        <v>1366839.016995</v>
      </c>
      <c r="O9" s="265">
        <f t="shared" si="0"/>
        <v>4113711.8269480001</v>
      </c>
      <c r="P9" s="265">
        <f t="shared" si="0"/>
        <v>11577173.732943002</v>
      </c>
      <c r="Q9" s="265">
        <f>Q10+Q29+Q122+Q529</f>
        <v>6906868</v>
      </c>
      <c r="R9" s="265">
        <f t="shared" si="0"/>
        <v>426850</v>
      </c>
      <c r="S9" s="265">
        <f t="shared" si="0"/>
        <v>1768125</v>
      </c>
      <c r="T9" s="265">
        <f t="shared" si="0"/>
        <v>1200793</v>
      </c>
      <c r="U9" s="265">
        <f t="shared" si="0"/>
        <v>2700000</v>
      </c>
      <c r="V9" s="265">
        <f t="shared" si="0"/>
        <v>100000</v>
      </c>
      <c r="W9" s="265">
        <f t="shared" si="0"/>
        <v>187300</v>
      </c>
      <c r="X9" s="265">
        <f t="shared" si="0"/>
        <v>199000</v>
      </c>
      <c r="Y9" s="265">
        <f t="shared" si="0"/>
        <v>324800</v>
      </c>
    </row>
    <row r="10" spans="1:25" s="79" customFormat="1" ht="18" customHeight="1">
      <c r="A10" s="345" t="s">
        <v>1</v>
      </c>
      <c r="B10" s="131" t="s">
        <v>642</v>
      </c>
      <c r="C10" s="132"/>
      <c r="D10" s="132"/>
      <c r="E10" s="133">
        <f>SUM(E11:E28)</f>
        <v>1448010</v>
      </c>
      <c r="F10" s="133">
        <f t="shared" ref="F10:Y10" si="1">SUM(F11:F28)</f>
        <v>0</v>
      </c>
      <c r="G10" s="133">
        <f t="shared" si="1"/>
        <v>0</v>
      </c>
      <c r="H10" s="133">
        <f t="shared" si="1"/>
        <v>1448010</v>
      </c>
      <c r="I10" s="133">
        <f t="shared" si="1"/>
        <v>0</v>
      </c>
      <c r="J10" s="133">
        <f t="shared" si="1"/>
        <v>0</v>
      </c>
      <c r="K10" s="133">
        <f t="shared" si="1"/>
        <v>0</v>
      </c>
      <c r="L10" s="133">
        <f t="shared" si="1"/>
        <v>0</v>
      </c>
      <c r="M10" s="133">
        <f t="shared" si="1"/>
        <v>0</v>
      </c>
      <c r="N10" s="133">
        <f t="shared" si="1"/>
        <v>0</v>
      </c>
      <c r="O10" s="133">
        <f t="shared" si="1"/>
        <v>0</v>
      </c>
      <c r="P10" s="133">
        <f>SUM(P11:P28)</f>
        <v>0</v>
      </c>
      <c r="Q10" s="133">
        <f>SUM(Q11:Q28)</f>
        <v>2187238</v>
      </c>
      <c r="R10" s="133">
        <f t="shared" si="1"/>
        <v>0</v>
      </c>
      <c r="S10" s="133">
        <f t="shared" si="1"/>
        <v>0</v>
      </c>
      <c r="T10" s="133">
        <f>SUM(T11:T28)</f>
        <v>360238</v>
      </c>
      <c r="U10" s="133">
        <f t="shared" si="1"/>
        <v>1628000</v>
      </c>
      <c r="V10" s="133">
        <f t="shared" si="1"/>
        <v>0</v>
      </c>
      <c r="W10" s="133"/>
      <c r="X10" s="134">
        <f t="shared" si="1"/>
        <v>199000</v>
      </c>
      <c r="Y10" s="133">
        <f t="shared" si="1"/>
        <v>0</v>
      </c>
    </row>
    <row r="11" spans="1:25" s="79" customFormat="1">
      <c r="A11" s="346">
        <v>1</v>
      </c>
      <c r="B11" s="266" t="s">
        <v>414</v>
      </c>
      <c r="C11" s="132"/>
      <c r="D11" s="132"/>
      <c r="E11" s="133">
        <v>69841</v>
      </c>
      <c r="F11" s="133"/>
      <c r="G11" s="133"/>
      <c r="H11" s="134">
        <v>69841</v>
      </c>
      <c r="I11" s="133"/>
      <c r="J11" s="133"/>
      <c r="K11" s="133"/>
      <c r="L11" s="133"/>
      <c r="M11" s="133"/>
      <c r="N11" s="133"/>
      <c r="O11" s="133"/>
      <c r="P11" s="134"/>
      <c r="Q11" s="133">
        <f>R11+S11+T11+U11+V11+X11+Y11</f>
        <v>172375</v>
      </c>
      <c r="R11" s="133"/>
      <c r="S11" s="133"/>
      <c r="T11" s="134">
        <v>17375</v>
      </c>
      <c r="U11" s="134">
        <v>155000</v>
      </c>
      <c r="V11" s="133"/>
      <c r="W11" s="133"/>
      <c r="X11" s="134"/>
      <c r="Y11" s="133"/>
    </row>
    <row r="12" spans="1:25" s="79" customFormat="1">
      <c r="A12" s="346">
        <v>2</v>
      </c>
      <c r="B12" s="266" t="s">
        <v>415</v>
      </c>
      <c r="C12" s="132"/>
      <c r="D12" s="132"/>
      <c r="E12" s="133">
        <v>66221</v>
      </c>
      <c r="F12" s="133"/>
      <c r="G12" s="133"/>
      <c r="H12" s="134">
        <v>66221</v>
      </c>
      <c r="I12" s="133"/>
      <c r="J12" s="133"/>
      <c r="K12" s="133"/>
      <c r="L12" s="133"/>
      <c r="M12" s="133"/>
      <c r="N12" s="133"/>
      <c r="O12" s="133"/>
      <c r="P12" s="134"/>
      <c r="Q12" s="133">
        <f t="shared" ref="Q12:Q28" si="2">R12+S12+T12+U12+V12+X12+Y12</f>
        <v>557900</v>
      </c>
      <c r="R12" s="133"/>
      <c r="S12" s="133"/>
      <c r="T12" s="134">
        <v>16475</v>
      </c>
      <c r="U12" s="134">
        <v>475425</v>
      </c>
      <c r="V12" s="133"/>
      <c r="W12" s="133"/>
      <c r="X12" s="134">
        <v>66000</v>
      </c>
      <c r="Y12" s="133"/>
    </row>
    <row r="13" spans="1:25" s="79" customFormat="1">
      <c r="A13" s="346">
        <v>3</v>
      </c>
      <c r="B13" s="266" t="s">
        <v>416</v>
      </c>
      <c r="C13" s="132"/>
      <c r="D13" s="132"/>
      <c r="E13" s="133">
        <v>79729</v>
      </c>
      <c r="F13" s="133"/>
      <c r="G13" s="133"/>
      <c r="H13" s="134">
        <v>79729</v>
      </c>
      <c r="I13" s="133"/>
      <c r="J13" s="133"/>
      <c r="K13" s="133"/>
      <c r="L13" s="133"/>
      <c r="M13" s="133"/>
      <c r="N13" s="133"/>
      <c r="O13" s="133"/>
      <c r="P13" s="134"/>
      <c r="Q13" s="133">
        <f t="shared" si="2"/>
        <v>783300</v>
      </c>
      <c r="R13" s="133"/>
      <c r="S13" s="133"/>
      <c r="T13" s="134">
        <v>19835</v>
      </c>
      <c r="U13" s="134">
        <v>763465</v>
      </c>
      <c r="V13" s="133"/>
      <c r="W13" s="133"/>
      <c r="X13" s="134"/>
      <c r="Y13" s="133"/>
    </row>
    <row r="14" spans="1:25" s="79" customFormat="1">
      <c r="A14" s="346">
        <v>4</v>
      </c>
      <c r="B14" s="266" t="s">
        <v>417</v>
      </c>
      <c r="C14" s="132"/>
      <c r="D14" s="132"/>
      <c r="E14" s="133">
        <v>87540</v>
      </c>
      <c r="F14" s="133"/>
      <c r="G14" s="133"/>
      <c r="H14" s="134">
        <v>87540</v>
      </c>
      <c r="I14" s="133"/>
      <c r="J14" s="133"/>
      <c r="K14" s="133"/>
      <c r="L14" s="133"/>
      <c r="M14" s="133"/>
      <c r="N14" s="133"/>
      <c r="O14" s="133"/>
      <c r="P14" s="134"/>
      <c r="Q14" s="133">
        <f t="shared" si="2"/>
        <v>38779</v>
      </c>
      <c r="R14" s="133"/>
      <c r="S14" s="133"/>
      <c r="T14" s="134">
        <v>21779</v>
      </c>
      <c r="U14" s="134">
        <v>17000</v>
      </c>
      <c r="V14" s="133"/>
      <c r="W14" s="133"/>
      <c r="X14" s="134"/>
      <c r="Y14" s="133"/>
    </row>
    <row r="15" spans="1:25" s="79" customFormat="1">
      <c r="A15" s="346">
        <v>5</v>
      </c>
      <c r="B15" s="266" t="s">
        <v>418</v>
      </c>
      <c r="C15" s="132"/>
      <c r="D15" s="132"/>
      <c r="E15" s="133">
        <v>73513</v>
      </c>
      <c r="F15" s="133"/>
      <c r="G15" s="133"/>
      <c r="H15" s="134">
        <v>73513</v>
      </c>
      <c r="I15" s="133"/>
      <c r="J15" s="133"/>
      <c r="K15" s="133"/>
      <c r="L15" s="133"/>
      <c r="M15" s="133"/>
      <c r="N15" s="133"/>
      <c r="O15" s="133"/>
      <c r="P15" s="134"/>
      <c r="Q15" s="133">
        <f t="shared" si="2"/>
        <v>91122</v>
      </c>
      <c r="R15" s="133"/>
      <c r="S15" s="133"/>
      <c r="T15" s="134">
        <v>18289</v>
      </c>
      <c r="U15" s="134">
        <v>35000</v>
      </c>
      <c r="V15" s="133"/>
      <c r="W15" s="133"/>
      <c r="X15" s="134">
        <v>37833</v>
      </c>
      <c r="Y15" s="133"/>
    </row>
    <row r="16" spans="1:25" s="79" customFormat="1">
      <c r="A16" s="346">
        <v>6</v>
      </c>
      <c r="B16" s="266" t="s">
        <v>419</v>
      </c>
      <c r="C16" s="132"/>
      <c r="D16" s="132"/>
      <c r="E16" s="133">
        <v>64189</v>
      </c>
      <c r="F16" s="133"/>
      <c r="G16" s="133"/>
      <c r="H16" s="134">
        <v>64189</v>
      </c>
      <c r="I16" s="133"/>
      <c r="J16" s="133"/>
      <c r="K16" s="133"/>
      <c r="L16" s="133"/>
      <c r="M16" s="133"/>
      <c r="N16" s="133"/>
      <c r="O16" s="133"/>
      <c r="P16" s="134"/>
      <c r="Q16" s="133">
        <f t="shared" si="2"/>
        <v>49829</v>
      </c>
      <c r="R16" s="133"/>
      <c r="S16" s="133"/>
      <c r="T16" s="134">
        <v>15969</v>
      </c>
      <c r="U16" s="134">
        <v>33860</v>
      </c>
      <c r="V16" s="133"/>
      <c r="W16" s="133"/>
      <c r="X16" s="134"/>
      <c r="Y16" s="133"/>
    </row>
    <row r="17" spans="1:197" s="79" customFormat="1">
      <c r="A17" s="346">
        <v>7</v>
      </c>
      <c r="B17" s="266" t="s">
        <v>420</v>
      </c>
      <c r="C17" s="132"/>
      <c r="D17" s="132"/>
      <c r="E17" s="133">
        <v>79253</v>
      </c>
      <c r="F17" s="133"/>
      <c r="G17" s="133"/>
      <c r="H17" s="134">
        <v>79253</v>
      </c>
      <c r="I17" s="133"/>
      <c r="J17" s="133"/>
      <c r="K17" s="133"/>
      <c r="L17" s="133"/>
      <c r="M17" s="133"/>
      <c r="N17" s="133"/>
      <c r="O17" s="133"/>
      <c r="P17" s="134"/>
      <c r="Q17" s="133">
        <f t="shared" si="2"/>
        <v>21641</v>
      </c>
      <c r="R17" s="133"/>
      <c r="S17" s="133"/>
      <c r="T17" s="134">
        <v>19716</v>
      </c>
      <c r="U17" s="134">
        <v>1300</v>
      </c>
      <c r="V17" s="133"/>
      <c r="W17" s="133"/>
      <c r="X17" s="134">
        <v>625</v>
      </c>
      <c r="Y17" s="133"/>
    </row>
    <row r="18" spans="1:197" s="79" customFormat="1">
      <c r="A18" s="346">
        <v>8</v>
      </c>
      <c r="B18" s="266" t="s">
        <v>421</v>
      </c>
      <c r="C18" s="132"/>
      <c r="D18" s="132"/>
      <c r="E18" s="133">
        <v>87355</v>
      </c>
      <c r="F18" s="133"/>
      <c r="G18" s="133"/>
      <c r="H18" s="134">
        <v>87355</v>
      </c>
      <c r="I18" s="133"/>
      <c r="J18" s="133"/>
      <c r="K18" s="133"/>
      <c r="L18" s="133"/>
      <c r="M18" s="133"/>
      <c r="N18" s="133"/>
      <c r="O18" s="133"/>
      <c r="P18" s="134"/>
      <c r="Q18" s="133">
        <f t="shared" si="2"/>
        <v>96533</v>
      </c>
      <c r="R18" s="133"/>
      <c r="S18" s="133"/>
      <c r="T18" s="134">
        <v>21733</v>
      </c>
      <c r="U18" s="134">
        <v>50000</v>
      </c>
      <c r="V18" s="133"/>
      <c r="W18" s="133"/>
      <c r="X18" s="134">
        <v>24800</v>
      </c>
      <c r="Y18" s="133"/>
    </row>
    <row r="19" spans="1:197" s="79" customFormat="1">
      <c r="A19" s="346">
        <v>9</v>
      </c>
      <c r="B19" s="266" t="s">
        <v>422</v>
      </c>
      <c r="C19" s="132"/>
      <c r="D19" s="132"/>
      <c r="E19" s="133">
        <v>86784</v>
      </c>
      <c r="F19" s="133"/>
      <c r="G19" s="133"/>
      <c r="H19" s="134">
        <v>86784</v>
      </c>
      <c r="I19" s="133"/>
      <c r="J19" s="133"/>
      <c r="K19" s="133"/>
      <c r="L19" s="133"/>
      <c r="M19" s="133"/>
      <c r="N19" s="133"/>
      <c r="O19" s="133"/>
      <c r="P19" s="134"/>
      <c r="Q19" s="133">
        <f t="shared" si="2"/>
        <v>59591</v>
      </c>
      <c r="R19" s="133"/>
      <c r="S19" s="133"/>
      <c r="T19" s="134">
        <v>21591</v>
      </c>
      <c r="U19" s="134">
        <v>38000</v>
      </c>
      <c r="V19" s="133"/>
      <c r="W19" s="133"/>
      <c r="X19" s="134"/>
      <c r="Y19" s="133"/>
    </row>
    <row r="20" spans="1:197" s="79" customFormat="1">
      <c r="A20" s="346">
        <v>10</v>
      </c>
      <c r="B20" s="266" t="s">
        <v>423</v>
      </c>
      <c r="C20" s="132"/>
      <c r="D20" s="132"/>
      <c r="E20" s="133">
        <v>62168</v>
      </c>
      <c r="F20" s="133"/>
      <c r="G20" s="133"/>
      <c r="H20" s="134">
        <v>62168</v>
      </c>
      <c r="I20" s="133"/>
      <c r="J20" s="133"/>
      <c r="K20" s="133"/>
      <c r="L20" s="133"/>
      <c r="M20" s="133"/>
      <c r="N20" s="133"/>
      <c r="O20" s="133"/>
      <c r="P20" s="134"/>
      <c r="Q20" s="133">
        <f t="shared" si="2"/>
        <v>37716</v>
      </c>
      <c r="R20" s="133"/>
      <c r="S20" s="133"/>
      <c r="T20" s="134">
        <v>15466</v>
      </c>
      <c r="U20" s="134">
        <v>22250</v>
      </c>
      <c r="V20" s="133"/>
      <c r="W20" s="133"/>
      <c r="X20" s="134"/>
      <c r="Y20" s="133"/>
    </row>
    <row r="21" spans="1:197" s="79" customFormat="1">
      <c r="A21" s="346">
        <v>11</v>
      </c>
      <c r="B21" s="266" t="s">
        <v>425</v>
      </c>
      <c r="C21" s="132"/>
      <c r="D21" s="132"/>
      <c r="E21" s="133">
        <v>76709</v>
      </c>
      <c r="F21" s="133"/>
      <c r="G21" s="133"/>
      <c r="H21" s="134">
        <v>76709</v>
      </c>
      <c r="I21" s="133"/>
      <c r="J21" s="133"/>
      <c r="K21" s="133"/>
      <c r="L21" s="133"/>
      <c r="M21" s="133"/>
      <c r="N21" s="133"/>
      <c r="O21" s="133"/>
      <c r="P21" s="134"/>
      <c r="Q21" s="133">
        <f t="shared" si="2"/>
        <v>41663</v>
      </c>
      <c r="R21" s="133"/>
      <c r="S21" s="133"/>
      <c r="T21" s="134">
        <v>19083</v>
      </c>
      <c r="U21" s="134">
        <v>16340</v>
      </c>
      <c r="V21" s="133"/>
      <c r="W21" s="133"/>
      <c r="X21" s="134">
        <v>6240</v>
      </c>
      <c r="Y21" s="133"/>
    </row>
    <row r="22" spans="1:197" s="79" customFormat="1">
      <c r="A22" s="346">
        <v>12</v>
      </c>
      <c r="B22" s="266" t="s">
        <v>426</v>
      </c>
      <c r="C22" s="132"/>
      <c r="D22" s="132"/>
      <c r="E22" s="133">
        <v>78294</v>
      </c>
      <c r="F22" s="133"/>
      <c r="G22" s="133"/>
      <c r="H22" s="134">
        <v>78294</v>
      </c>
      <c r="I22" s="133"/>
      <c r="J22" s="133"/>
      <c r="K22" s="133"/>
      <c r="L22" s="133"/>
      <c r="M22" s="133"/>
      <c r="N22" s="133"/>
      <c r="O22" s="133"/>
      <c r="P22" s="134"/>
      <c r="Q22" s="133">
        <f t="shared" si="2"/>
        <v>34040</v>
      </c>
      <c r="R22" s="133"/>
      <c r="S22" s="133"/>
      <c r="T22" s="134">
        <v>19478</v>
      </c>
      <c r="U22" s="134">
        <v>8860</v>
      </c>
      <c r="V22" s="133"/>
      <c r="W22" s="133"/>
      <c r="X22" s="134">
        <v>5702</v>
      </c>
      <c r="Y22" s="133"/>
    </row>
    <row r="23" spans="1:197" s="79" customFormat="1">
      <c r="A23" s="346">
        <v>13</v>
      </c>
      <c r="B23" s="266" t="s">
        <v>427</v>
      </c>
      <c r="C23" s="132"/>
      <c r="D23" s="132"/>
      <c r="E23" s="133">
        <v>82423</v>
      </c>
      <c r="F23" s="133"/>
      <c r="G23" s="133"/>
      <c r="H23" s="134">
        <v>82423</v>
      </c>
      <c r="I23" s="133"/>
      <c r="J23" s="133"/>
      <c r="K23" s="133"/>
      <c r="L23" s="133"/>
      <c r="M23" s="133"/>
      <c r="N23" s="133"/>
      <c r="O23" s="133"/>
      <c r="P23" s="134"/>
      <c r="Q23" s="133">
        <f t="shared" si="2"/>
        <v>26405</v>
      </c>
      <c r="R23" s="133"/>
      <c r="S23" s="133"/>
      <c r="T23" s="134">
        <v>20505</v>
      </c>
      <c r="U23" s="134">
        <v>2000</v>
      </c>
      <c r="V23" s="133"/>
      <c r="W23" s="133"/>
      <c r="X23" s="134">
        <v>3900</v>
      </c>
      <c r="Y23" s="133"/>
    </row>
    <row r="24" spans="1:197" s="79" customFormat="1">
      <c r="A24" s="346">
        <v>14</v>
      </c>
      <c r="B24" s="266" t="s">
        <v>428</v>
      </c>
      <c r="C24" s="132"/>
      <c r="D24" s="132"/>
      <c r="E24" s="133">
        <v>94890</v>
      </c>
      <c r="F24" s="133"/>
      <c r="G24" s="133"/>
      <c r="H24" s="134">
        <v>94890</v>
      </c>
      <c r="I24" s="133"/>
      <c r="J24" s="133"/>
      <c r="K24" s="133"/>
      <c r="L24" s="133"/>
      <c r="M24" s="133"/>
      <c r="N24" s="133"/>
      <c r="O24" s="133"/>
      <c r="P24" s="134"/>
      <c r="Q24" s="133">
        <f t="shared" si="2"/>
        <v>28777</v>
      </c>
      <c r="R24" s="133"/>
      <c r="S24" s="133"/>
      <c r="T24" s="134">
        <v>23607</v>
      </c>
      <c r="U24" s="134">
        <v>0</v>
      </c>
      <c r="V24" s="133"/>
      <c r="W24" s="133"/>
      <c r="X24" s="134">
        <v>5170</v>
      </c>
      <c r="Y24" s="133"/>
    </row>
    <row r="25" spans="1:197" s="79" customFormat="1">
      <c r="A25" s="346">
        <v>15</v>
      </c>
      <c r="B25" s="266" t="s">
        <v>429</v>
      </c>
      <c r="C25" s="132"/>
      <c r="D25" s="132"/>
      <c r="E25" s="133">
        <v>87200</v>
      </c>
      <c r="F25" s="133"/>
      <c r="G25" s="133"/>
      <c r="H25" s="134">
        <v>87200</v>
      </c>
      <c r="I25" s="133"/>
      <c r="J25" s="133"/>
      <c r="K25" s="133"/>
      <c r="L25" s="133"/>
      <c r="M25" s="133"/>
      <c r="N25" s="133"/>
      <c r="O25" s="133"/>
      <c r="P25" s="134"/>
      <c r="Q25" s="133">
        <f t="shared" si="2"/>
        <v>45163</v>
      </c>
      <c r="R25" s="133"/>
      <c r="S25" s="133"/>
      <c r="T25" s="134">
        <v>21693</v>
      </c>
      <c r="U25" s="134">
        <v>1000</v>
      </c>
      <c r="V25" s="133"/>
      <c r="W25" s="133"/>
      <c r="X25" s="134">
        <v>22470</v>
      </c>
      <c r="Y25" s="133"/>
    </row>
    <row r="26" spans="1:197" s="79" customFormat="1">
      <c r="A26" s="346">
        <v>16</v>
      </c>
      <c r="B26" s="266" t="s">
        <v>410</v>
      </c>
      <c r="C26" s="132"/>
      <c r="D26" s="132"/>
      <c r="E26" s="133">
        <v>95852</v>
      </c>
      <c r="F26" s="133"/>
      <c r="G26" s="133"/>
      <c r="H26" s="134">
        <v>95852</v>
      </c>
      <c r="I26" s="133"/>
      <c r="J26" s="133"/>
      <c r="K26" s="133"/>
      <c r="L26" s="133"/>
      <c r="M26" s="133"/>
      <c r="N26" s="133"/>
      <c r="O26" s="133"/>
      <c r="P26" s="134"/>
      <c r="Q26" s="133">
        <f t="shared" si="2"/>
        <v>26346</v>
      </c>
      <c r="R26" s="133"/>
      <c r="S26" s="133"/>
      <c r="T26" s="134">
        <v>23846</v>
      </c>
      <c r="U26" s="134">
        <v>2500</v>
      </c>
      <c r="V26" s="133"/>
      <c r="W26" s="133"/>
      <c r="X26" s="134"/>
      <c r="Y26" s="133"/>
    </row>
    <row r="27" spans="1:197" s="79" customFormat="1">
      <c r="A27" s="346">
        <v>17</v>
      </c>
      <c r="B27" s="266" t="s">
        <v>430</v>
      </c>
      <c r="C27" s="132"/>
      <c r="D27" s="132"/>
      <c r="E27" s="133">
        <v>79754</v>
      </c>
      <c r="F27" s="133"/>
      <c r="G27" s="133"/>
      <c r="H27" s="134">
        <v>79754</v>
      </c>
      <c r="I27" s="133"/>
      <c r="J27" s="133"/>
      <c r="K27" s="133"/>
      <c r="L27" s="133"/>
      <c r="M27" s="133"/>
      <c r="N27" s="133"/>
      <c r="O27" s="133"/>
      <c r="P27" s="134"/>
      <c r="Q27" s="133">
        <f t="shared" si="2"/>
        <v>51381</v>
      </c>
      <c r="R27" s="133"/>
      <c r="S27" s="133"/>
      <c r="T27" s="134">
        <v>19841</v>
      </c>
      <c r="U27" s="134">
        <v>6000</v>
      </c>
      <c r="V27" s="133"/>
      <c r="W27" s="133"/>
      <c r="X27" s="134">
        <v>25540</v>
      </c>
      <c r="Y27" s="133"/>
    </row>
    <row r="28" spans="1:197" s="79" customFormat="1">
      <c r="A28" s="346">
        <v>18</v>
      </c>
      <c r="B28" s="266" t="s">
        <v>411</v>
      </c>
      <c r="C28" s="132"/>
      <c r="D28" s="132"/>
      <c r="E28" s="133">
        <v>96295</v>
      </c>
      <c r="F28" s="133"/>
      <c r="G28" s="133"/>
      <c r="H28" s="134">
        <v>96295</v>
      </c>
      <c r="I28" s="133"/>
      <c r="J28" s="133"/>
      <c r="K28" s="133"/>
      <c r="L28" s="133"/>
      <c r="M28" s="133"/>
      <c r="N28" s="133"/>
      <c r="O28" s="133"/>
      <c r="P28" s="134"/>
      <c r="Q28" s="133">
        <f t="shared" si="2"/>
        <v>24677</v>
      </c>
      <c r="R28" s="133"/>
      <c r="S28" s="133"/>
      <c r="T28" s="134">
        <v>23957</v>
      </c>
      <c r="U28" s="134">
        <v>0</v>
      </c>
      <c r="V28" s="133"/>
      <c r="W28" s="133"/>
      <c r="X28" s="134">
        <v>720</v>
      </c>
      <c r="Y28" s="133"/>
    </row>
    <row r="29" spans="1:197" s="79" customFormat="1" ht="25.5">
      <c r="A29" s="345" t="s">
        <v>2</v>
      </c>
      <c r="B29" s="131" t="s">
        <v>399</v>
      </c>
      <c r="C29" s="132"/>
      <c r="D29" s="132"/>
      <c r="E29" s="114">
        <f>E30+E36+E39+E40+E50+E51+E52+E53+E57+E62+E63+E64+E65+E66+E67+E70+E71+E76+E77+E87+E88+E97+E101</f>
        <v>13111535.002</v>
      </c>
      <c r="F29" s="114">
        <f t="shared" ref="F29:Y29" si="3">F30+F36+F39+F40+F50+F51+F52+F53+F57+F62+F63+F64+F65+F66+F67+F70+F71+F76+F77+F87+F88+F97+F101</f>
        <v>151125</v>
      </c>
      <c r="G29" s="114">
        <f t="shared" si="3"/>
        <v>3464404.0010000002</v>
      </c>
      <c r="H29" s="114">
        <f t="shared" si="3"/>
        <v>6505201.9450000003</v>
      </c>
      <c r="I29" s="114">
        <f t="shared" si="3"/>
        <v>564190.58876381814</v>
      </c>
      <c r="J29" s="114">
        <f t="shared" si="3"/>
        <v>0</v>
      </c>
      <c r="K29" s="114">
        <f t="shared" si="3"/>
        <v>0</v>
      </c>
      <c r="L29" s="114">
        <f t="shared" si="3"/>
        <v>766993.38800000004</v>
      </c>
      <c r="M29" s="114">
        <f t="shared" si="3"/>
        <v>3220737.3073749999</v>
      </c>
      <c r="N29" s="114">
        <f t="shared" si="3"/>
        <v>0</v>
      </c>
      <c r="O29" s="114">
        <f t="shared" si="3"/>
        <v>1370666.4409660001</v>
      </c>
      <c r="P29" s="114">
        <f t="shared" si="3"/>
        <v>1850070.866409</v>
      </c>
      <c r="Q29" s="114">
        <f t="shared" si="3"/>
        <v>1654148.5419999999</v>
      </c>
      <c r="R29" s="114">
        <f t="shared" si="3"/>
        <v>0</v>
      </c>
      <c r="S29" s="114">
        <f t="shared" si="3"/>
        <v>909805</v>
      </c>
      <c r="T29" s="114">
        <f t="shared" si="3"/>
        <v>297793.54200000002</v>
      </c>
      <c r="U29" s="114">
        <f t="shared" si="3"/>
        <v>376550</v>
      </c>
      <c r="V29" s="114">
        <f t="shared" si="3"/>
        <v>20000</v>
      </c>
      <c r="W29" s="114">
        <f t="shared" si="3"/>
        <v>50000</v>
      </c>
      <c r="X29" s="114">
        <f t="shared" si="3"/>
        <v>0</v>
      </c>
      <c r="Y29" s="114">
        <f t="shared" si="3"/>
        <v>0</v>
      </c>
    </row>
    <row r="30" spans="1:197" s="83" customFormat="1" ht="51">
      <c r="A30" s="347" t="s">
        <v>3</v>
      </c>
      <c r="B30" s="267" t="s">
        <v>404</v>
      </c>
      <c r="C30" s="80"/>
      <c r="D30" s="268" t="s">
        <v>851</v>
      </c>
      <c r="E30" s="81">
        <f>H30</f>
        <v>25923.624</v>
      </c>
      <c r="F30" s="81">
        <f>F31+F40</f>
        <v>0</v>
      </c>
      <c r="G30" s="81">
        <f>G31+G40</f>
        <v>0</v>
      </c>
      <c r="H30" s="269">
        <v>25923.624</v>
      </c>
      <c r="I30" s="81">
        <v>18051</v>
      </c>
      <c r="J30" s="81">
        <f>J31+J40</f>
        <v>0</v>
      </c>
      <c r="K30" s="81">
        <f>K31+K40</f>
        <v>0</v>
      </c>
      <c r="L30" s="81">
        <f>L31+L40</f>
        <v>0</v>
      </c>
      <c r="M30" s="81">
        <f>N30+O30+P30</f>
        <v>15923</v>
      </c>
      <c r="N30" s="81">
        <f>N31+N40</f>
        <v>0</v>
      </c>
      <c r="O30" s="81"/>
      <c r="P30" s="81">
        <v>15923</v>
      </c>
      <c r="Q30" s="81">
        <f>R30+S30+T30+U30+V30+W30+X30+Y30</f>
        <v>6390</v>
      </c>
      <c r="R30" s="81">
        <f>R31+R40</f>
        <v>0</v>
      </c>
      <c r="S30" s="81">
        <f>S31+S40</f>
        <v>0</v>
      </c>
      <c r="T30" s="110">
        <v>890</v>
      </c>
      <c r="U30" s="81">
        <f>U31+U40</f>
        <v>0</v>
      </c>
      <c r="V30" s="81">
        <f>V31+V40</f>
        <v>0</v>
      </c>
      <c r="W30" s="81">
        <v>5500</v>
      </c>
      <c r="X30" s="81">
        <f>X31+X40</f>
        <v>0</v>
      </c>
      <c r="Y30" s="81">
        <f>Y31+Y40</f>
        <v>0</v>
      </c>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row>
    <row r="31" spans="1:197" s="83" customFormat="1" ht="28.5" customHeight="1">
      <c r="A31" s="345" t="s">
        <v>319</v>
      </c>
      <c r="B31" s="267" t="s">
        <v>333</v>
      </c>
      <c r="C31" s="84"/>
      <c r="D31" s="80"/>
      <c r="E31" s="81">
        <f>SUM(E32:E35)</f>
        <v>25923.624</v>
      </c>
      <c r="F31" s="86"/>
      <c r="G31" s="86"/>
      <c r="H31" s="86">
        <f>SUM(H32:H35)</f>
        <v>25923.624</v>
      </c>
      <c r="I31" s="86">
        <f>SUM(I32:I35)</f>
        <v>18051</v>
      </c>
      <c r="J31" s="86">
        <f t="shared" ref="J31:N31" si="4">SUM(J32:J39)</f>
        <v>0</v>
      </c>
      <c r="K31" s="86">
        <f t="shared" si="4"/>
        <v>0</v>
      </c>
      <c r="L31" s="86">
        <f t="shared" si="4"/>
        <v>0</v>
      </c>
      <c r="M31" s="86">
        <f>SUM(M32:M35)</f>
        <v>15923</v>
      </c>
      <c r="N31" s="86">
        <f t="shared" si="4"/>
        <v>0</v>
      </c>
      <c r="O31" s="86">
        <f>SUM(O32:O35)</f>
        <v>15923</v>
      </c>
      <c r="P31" s="86">
        <f t="shared" ref="P31:Y31" si="5">SUM(P32:P35)</f>
        <v>0</v>
      </c>
      <c r="Q31" s="86">
        <f>SUM(Q32:Q35)</f>
        <v>6390</v>
      </c>
      <c r="R31" s="86">
        <f t="shared" si="5"/>
        <v>0</v>
      </c>
      <c r="S31" s="86">
        <f>SUM(S32:S35)</f>
        <v>0</v>
      </c>
      <c r="T31" s="86">
        <f t="shared" si="5"/>
        <v>890</v>
      </c>
      <c r="U31" s="86">
        <f t="shared" si="5"/>
        <v>0</v>
      </c>
      <c r="V31" s="86">
        <f t="shared" si="5"/>
        <v>0</v>
      </c>
      <c r="W31" s="86">
        <f t="shared" si="5"/>
        <v>5500</v>
      </c>
      <c r="X31" s="86">
        <f t="shared" si="5"/>
        <v>0</v>
      </c>
      <c r="Y31" s="86">
        <f t="shared" si="5"/>
        <v>0</v>
      </c>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row>
    <row r="32" spans="1:197" s="83" customFormat="1" ht="63.75">
      <c r="A32" s="346">
        <v>1</v>
      </c>
      <c r="B32" s="270" t="s">
        <v>406</v>
      </c>
      <c r="C32" s="421" t="s">
        <v>854</v>
      </c>
      <c r="D32" s="271" t="s">
        <v>855</v>
      </c>
      <c r="E32" s="81">
        <f>F32+G32+H32</f>
        <v>5971.6239999999998</v>
      </c>
      <c r="F32" s="86"/>
      <c r="G32" s="86"/>
      <c r="H32" s="88">
        <v>5971.6239999999998</v>
      </c>
      <c r="I32" s="88">
        <v>500</v>
      </c>
      <c r="J32" s="86"/>
      <c r="K32" s="86"/>
      <c r="L32" s="88"/>
      <c r="M32" s="89">
        <f>N32+O32+P32</f>
        <v>4000</v>
      </c>
      <c r="N32" s="86"/>
      <c r="O32" s="88">
        <v>4000</v>
      </c>
      <c r="P32" s="88"/>
      <c r="Q32" s="104">
        <f>R32+S32+T32+U32+V32+W32+X32+Y32</f>
        <v>1890</v>
      </c>
      <c r="R32" s="86"/>
      <c r="S32" s="86"/>
      <c r="T32" s="88">
        <v>890</v>
      </c>
      <c r="U32" s="86"/>
      <c r="V32" s="86"/>
      <c r="W32" s="88">
        <v>1000</v>
      </c>
      <c r="X32" s="86"/>
      <c r="Y32" s="86"/>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row>
    <row r="33" spans="1:197" s="83" customFormat="1" ht="36.75" customHeight="1">
      <c r="A33" s="346">
        <f t="shared" ref="A33:A35" si="6">+A32+1</f>
        <v>2</v>
      </c>
      <c r="B33" s="266" t="s">
        <v>405</v>
      </c>
      <c r="C33" s="421"/>
      <c r="D33" s="271" t="s">
        <v>856</v>
      </c>
      <c r="E33" s="81">
        <f t="shared" ref="E33:E35" si="7">F33+G33+H33</f>
        <v>12596</v>
      </c>
      <c r="F33" s="86"/>
      <c r="G33" s="86"/>
      <c r="H33" s="88">
        <v>12596</v>
      </c>
      <c r="I33" s="88">
        <v>11000</v>
      </c>
      <c r="J33" s="86"/>
      <c r="K33" s="86"/>
      <c r="L33" s="88"/>
      <c r="M33" s="89">
        <f t="shared" ref="M33:M35" si="8">N33+O33+P33</f>
        <v>7930</v>
      </c>
      <c r="N33" s="86"/>
      <c r="O33" s="88">
        <v>7930</v>
      </c>
      <c r="P33" s="88"/>
      <c r="Q33" s="104">
        <f t="shared" ref="Q33:Q35" si="9">R33+S33+T33+U33+V33+W33+X33+Y33</f>
        <v>3500</v>
      </c>
      <c r="R33" s="86"/>
      <c r="S33" s="86"/>
      <c r="T33" s="88"/>
      <c r="U33" s="86"/>
      <c r="V33" s="86"/>
      <c r="W33" s="88">
        <v>3500</v>
      </c>
      <c r="X33" s="86"/>
      <c r="Y33" s="86"/>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row>
    <row r="34" spans="1:197" s="83" customFormat="1" ht="38.25">
      <c r="A34" s="346">
        <f t="shared" si="6"/>
        <v>3</v>
      </c>
      <c r="B34" s="270" t="s">
        <v>407</v>
      </c>
      <c r="C34" s="421" t="s">
        <v>857</v>
      </c>
      <c r="D34" s="271" t="s">
        <v>408</v>
      </c>
      <c r="E34" s="81">
        <f t="shared" si="7"/>
        <v>5481</v>
      </c>
      <c r="F34" s="86"/>
      <c r="G34" s="86"/>
      <c r="H34" s="88">
        <v>5481</v>
      </c>
      <c r="I34" s="88">
        <v>5201</v>
      </c>
      <c r="J34" s="86"/>
      <c r="K34" s="86"/>
      <c r="L34" s="88"/>
      <c r="M34" s="89">
        <f t="shared" si="8"/>
        <v>2724</v>
      </c>
      <c r="N34" s="86"/>
      <c r="O34" s="88">
        <v>2724</v>
      </c>
      <c r="P34" s="88"/>
      <c r="Q34" s="104">
        <f t="shared" si="9"/>
        <v>500</v>
      </c>
      <c r="R34" s="86"/>
      <c r="S34" s="86"/>
      <c r="T34" s="88"/>
      <c r="U34" s="86"/>
      <c r="V34" s="86"/>
      <c r="W34" s="88">
        <v>500</v>
      </c>
      <c r="X34" s="86"/>
      <c r="Y34" s="86"/>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row>
    <row r="35" spans="1:197" s="83" customFormat="1" ht="38.25">
      <c r="A35" s="346">
        <f t="shared" si="6"/>
        <v>4</v>
      </c>
      <c r="B35" s="266" t="s">
        <v>643</v>
      </c>
      <c r="C35" s="421"/>
      <c r="D35" s="271" t="s">
        <v>644</v>
      </c>
      <c r="E35" s="81">
        <f t="shared" si="7"/>
        <v>1875</v>
      </c>
      <c r="F35" s="86"/>
      <c r="G35" s="86"/>
      <c r="H35" s="88">
        <v>1875</v>
      </c>
      <c r="I35" s="88">
        <v>1350</v>
      </c>
      <c r="J35" s="86"/>
      <c r="K35" s="86"/>
      <c r="L35" s="88"/>
      <c r="M35" s="89">
        <f t="shared" si="8"/>
        <v>1269</v>
      </c>
      <c r="N35" s="86"/>
      <c r="O35" s="88">
        <v>1269</v>
      </c>
      <c r="P35" s="88"/>
      <c r="Q35" s="104">
        <f t="shared" si="9"/>
        <v>500</v>
      </c>
      <c r="R35" s="86"/>
      <c r="S35" s="86"/>
      <c r="T35" s="88"/>
      <c r="U35" s="86"/>
      <c r="V35" s="86"/>
      <c r="W35" s="88">
        <v>500</v>
      </c>
      <c r="X35" s="86"/>
      <c r="Y35" s="86"/>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row>
    <row r="36" spans="1:197" s="83" customFormat="1" ht="76.5">
      <c r="A36" s="348" t="s">
        <v>4</v>
      </c>
      <c r="B36" s="267" t="s">
        <v>409</v>
      </c>
      <c r="C36" s="268"/>
      <c r="D36" s="87" t="s">
        <v>645</v>
      </c>
      <c r="E36" s="81">
        <v>252000</v>
      </c>
      <c r="F36" s="86"/>
      <c r="G36" s="88"/>
      <c r="H36" s="88">
        <v>238000</v>
      </c>
      <c r="I36" s="93"/>
      <c r="J36" s="86"/>
      <c r="K36" s="86"/>
      <c r="L36" s="88"/>
      <c r="M36" s="89">
        <v>182000</v>
      </c>
      <c r="N36" s="86"/>
      <c r="O36" s="86">
        <v>0</v>
      </c>
      <c r="P36" s="88">
        <v>182000</v>
      </c>
      <c r="Q36" s="104">
        <f>R36+S36+T36+U36+V36+W36+X36+Y36</f>
        <v>28000</v>
      </c>
      <c r="R36" s="86"/>
      <c r="S36" s="86">
        <v>0</v>
      </c>
      <c r="T36" s="86">
        <v>28000</v>
      </c>
      <c r="U36" s="86">
        <v>0</v>
      </c>
      <c r="V36" s="86">
        <v>0</v>
      </c>
      <c r="W36" s="86">
        <v>0</v>
      </c>
      <c r="X36" s="86"/>
      <c r="Y36" s="86">
        <v>0</v>
      </c>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row>
    <row r="37" spans="1:197" s="83" customFormat="1" ht="30" customHeight="1">
      <c r="A37" s="349">
        <v>1</v>
      </c>
      <c r="B37" s="270" t="s">
        <v>410</v>
      </c>
      <c r="C37" s="271" t="s">
        <v>345</v>
      </c>
      <c r="D37" s="87"/>
      <c r="E37" s="81"/>
      <c r="F37" s="86"/>
      <c r="G37" s="88"/>
      <c r="H37" s="88"/>
      <c r="I37" s="93"/>
      <c r="J37" s="86"/>
      <c r="K37" s="86"/>
      <c r="L37" s="88"/>
      <c r="M37" s="89">
        <v>78000</v>
      </c>
      <c r="N37" s="86"/>
      <c r="O37" s="86"/>
      <c r="P37" s="88">
        <v>78000</v>
      </c>
      <c r="Q37" s="104">
        <f t="shared" ref="Q37:Q100" si="10">R37+S37+T37+U37+V37+W37+X37+Y37</f>
        <v>12000</v>
      </c>
      <c r="R37" s="86"/>
      <c r="S37" s="86"/>
      <c r="T37" s="88">
        <v>12000</v>
      </c>
      <c r="U37" s="86"/>
      <c r="V37" s="86"/>
      <c r="W37" s="86"/>
      <c r="X37" s="86"/>
      <c r="Y37" s="86"/>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row>
    <row r="38" spans="1:197" s="83" customFormat="1" ht="25.5">
      <c r="A38" s="349">
        <v>2</v>
      </c>
      <c r="B38" s="270" t="s">
        <v>411</v>
      </c>
      <c r="C38" s="271" t="s">
        <v>341</v>
      </c>
      <c r="D38" s="87"/>
      <c r="E38" s="81"/>
      <c r="F38" s="86"/>
      <c r="G38" s="88"/>
      <c r="H38" s="88"/>
      <c r="I38" s="93"/>
      <c r="J38" s="86"/>
      <c r="K38" s="86"/>
      <c r="L38" s="88"/>
      <c r="M38" s="89">
        <v>104000</v>
      </c>
      <c r="N38" s="86"/>
      <c r="O38" s="86"/>
      <c r="P38" s="88">
        <v>104000</v>
      </c>
      <c r="Q38" s="104">
        <f t="shared" si="10"/>
        <v>16000</v>
      </c>
      <c r="R38" s="86"/>
      <c r="S38" s="86"/>
      <c r="T38" s="88">
        <v>16000</v>
      </c>
      <c r="U38" s="86"/>
      <c r="V38" s="86"/>
      <c r="W38" s="86"/>
      <c r="X38" s="86"/>
      <c r="Y38" s="86"/>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row>
    <row r="39" spans="1:197" s="83" customFormat="1" ht="63.75">
      <c r="A39" s="348" t="s">
        <v>10</v>
      </c>
      <c r="B39" s="267" t="s">
        <v>646</v>
      </c>
      <c r="C39" s="268" t="s">
        <v>886</v>
      </c>
      <c r="D39" s="87" t="s">
        <v>647</v>
      </c>
      <c r="E39" s="81">
        <v>200000</v>
      </c>
      <c r="F39" s="86"/>
      <c r="G39" s="88"/>
      <c r="H39" s="88">
        <v>200000</v>
      </c>
      <c r="I39" s="93">
        <v>17460.949000000001</v>
      </c>
      <c r="J39" s="86"/>
      <c r="K39" s="86"/>
      <c r="L39" s="88"/>
      <c r="M39" s="89">
        <v>17460.949000000001</v>
      </c>
      <c r="N39" s="86"/>
      <c r="O39" s="86"/>
      <c r="P39" s="88">
        <v>17460.949000000001</v>
      </c>
      <c r="Q39" s="104">
        <f t="shared" si="10"/>
        <v>32000</v>
      </c>
      <c r="R39" s="86"/>
      <c r="S39" s="86"/>
      <c r="T39" s="86"/>
      <c r="U39" s="88">
        <v>32000</v>
      </c>
      <c r="V39" s="86"/>
      <c r="W39" s="86"/>
      <c r="X39" s="86"/>
      <c r="Y39" s="86"/>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row>
    <row r="40" spans="1:197" s="85" customFormat="1" ht="20.25" customHeight="1">
      <c r="A40" s="348" t="s">
        <v>11</v>
      </c>
      <c r="B40" s="267" t="s">
        <v>858</v>
      </c>
      <c r="C40" s="268" t="s">
        <v>886</v>
      </c>
      <c r="D40" s="80" t="s">
        <v>431</v>
      </c>
      <c r="E40" s="91">
        <v>100000</v>
      </c>
      <c r="F40" s="91">
        <f t="shared" ref="F40:R40" si="11">SUM(F41:F46)</f>
        <v>0</v>
      </c>
      <c r="G40" s="99"/>
      <c r="H40" s="99">
        <v>100000</v>
      </c>
      <c r="I40" s="99">
        <v>23442</v>
      </c>
      <c r="J40" s="91"/>
      <c r="K40" s="91"/>
      <c r="L40" s="91"/>
      <c r="M40" s="91">
        <v>23442</v>
      </c>
      <c r="N40" s="91">
        <f t="shared" si="11"/>
        <v>0</v>
      </c>
      <c r="O40" s="91">
        <v>0</v>
      </c>
      <c r="P40" s="91">
        <v>23442</v>
      </c>
      <c r="Q40" s="104">
        <f t="shared" si="10"/>
        <v>5000</v>
      </c>
      <c r="R40" s="91">
        <f t="shared" si="11"/>
        <v>0</v>
      </c>
      <c r="S40" s="81"/>
      <c r="T40" s="110">
        <v>5000</v>
      </c>
      <c r="U40" s="81"/>
      <c r="V40" s="81"/>
      <c r="W40" s="81"/>
      <c r="X40" s="81"/>
      <c r="Y40" s="81"/>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row>
    <row r="41" spans="1:197" s="83" customFormat="1" ht="45" customHeight="1">
      <c r="A41" s="348" t="s">
        <v>884</v>
      </c>
      <c r="B41" s="267" t="s">
        <v>648</v>
      </c>
      <c r="C41" s="268"/>
      <c r="D41" s="87"/>
      <c r="E41" s="91"/>
      <c r="F41" s="92"/>
      <c r="G41" s="93"/>
      <c r="H41" s="93"/>
      <c r="I41" s="93"/>
      <c r="J41" s="92"/>
      <c r="K41" s="92"/>
      <c r="L41" s="93"/>
      <c r="M41" s="94"/>
      <c r="N41" s="92"/>
      <c r="O41" s="92"/>
      <c r="P41" s="93"/>
      <c r="Q41" s="104">
        <f t="shared" si="10"/>
        <v>4000</v>
      </c>
      <c r="R41" s="92"/>
      <c r="S41" s="86"/>
      <c r="T41" s="86">
        <v>4000</v>
      </c>
      <c r="U41" s="86"/>
      <c r="V41" s="86"/>
      <c r="W41" s="86"/>
      <c r="X41" s="86"/>
      <c r="Y41" s="86"/>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row>
    <row r="42" spans="1:197" s="83" customFormat="1" ht="25.5">
      <c r="A42" s="349">
        <v>1</v>
      </c>
      <c r="B42" s="270" t="s">
        <v>414</v>
      </c>
      <c r="C42" s="271" t="s">
        <v>400</v>
      </c>
      <c r="D42" s="87"/>
      <c r="E42" s="91"/>
      <c r="F42" s="92"/>
      <c r="G42" s="93"/>
      <c r="H42" s="93"/>
      <c r="I42" s="93"/>
      <c r="J42" s="92"/>
      <c r="K42" s="92"/>
      <c r="L42" s="93"/>
      <c r="M42" s="94"/>
      <c r="N42" s="92"/>
      <c r="O42" s="92"/>
      <c r="P42" s="93"/>
      <c r="Q42" s="104">
        <f t="shared" si="10"/>
        <v>700</v>
      </c>
      <c r="R42" s="92"/>
      <c r="S42" s="86"/>
      <c r="T42" s="86">
        <v>700</v>
      </c>
      <c r="U42" s="86"/>
      <c r="V42" s="86"/>
      <c r="W42" s="86"/>
      <c r="X42" s="86"/>
      <c r="Y42" s="86"/>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row>
    <row r="43" spans="1:197" s="83" customFormat="1" ht="25.5">
      <c r="A43" s="349">
        <v>2</v>
      </c>
      <c r="B43" s="270" t="s">
        <v>415</v>
      </c>
      <c r="C43" s="271" t="s">
        <v>358</v>
      </c>
      <c r="D43" s="87"/>
      <c r="E43" s="91"/>
      <c r="F43" s="92"/>
      <c r="G43" s="93"/>
      <c r="H43" s="93"/>
      <c r="I43" s="93"/>
      <c r="J43" s="92"/>
      <c r="K43" s="92"/>
      <c r="L43" s="93"/>
      <c r="M43" s="94"/>
      <c r="N43" s="92"/>
      <c r="O43" s="92"/>
      <c r="P43" s="93"/>
      <c r="Q43" s="104">
        <f t="shared" si="10"/>
        <v>400</v>
      </c>
      <c r="R43" s="92"/>
      <c r="S43" s="86"/>
      <c r="T43" s="86">
        <v>400</v>
      </c>
      <c r="U43" s="86"/>
      <c r="V43" s="86"/>
      <c r="W43" s="86"/>
      <c r="X43" s="86"/>
      <c r="Y43" s="86"/>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row>
    <row r="44" spans="1:197" s="83" customFormat="1" ht="25.5">
      <c r="A44" s="349">
        <v>5</v>
      </c>
      <c r="B44" s="270" t="s">
        <v>418</v>
      </c>
      <c r="C44" s="271" t="s">
        <v>346</v>
      </c>
      <c r="D44" s="87"/>
      <c r="E44" s="91"/>
      <c r="F44" s="92"/>
      <c r="G44" s="93"/>
      <c r="H44" s="93"/>
      <c r="I44" s="93"/>
      <c r="J44" s="92"/>
      <c r="K44" s="92"/>
      <c r="L44" s="93"/>
      <c r="M44" s="94"/>
      <c r="N44" s="92"/>
      <c r="O44" s="92"/>
      <c r="P44" s="93"/>
      <c r="Q44" s="104">
        <f t="shared" si="10"/>
        <v>800</v>
      </c>
      <c r="R44" s="92"/>
      <c r="S44" s="86"/>
      <c r="T44" s="86">
        <v>800</v>
      </c>
      <c r="U44" s="86"/>
      <c r="V44" s="86"/>
      <c r="W44" s="86"/>
      <c r="X44" s="86"/>
      <c r="Y44" s="86"/>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row>
    <row r="45" spans="1:197" s="83" customFormat="1" ht="25.5">
      <c r="A45" s="349">
        <v>8</v>
      </c>
      <c r="B45" s="270" t="s">
        <v>421</v>
      </c>
      <c r="C45" s="271" t="s">
        <v>402</v>
      </c>
      <c r="D45" s="87"/>
      <c r="E45" s="91"/>
      <c r="F45" s="92"/>
      <c r="G45" s="93"/>
      <c r="H45" s="93"/>
      <c r="I45" s="93"/>
      <c r="J45" s="92"/>
      <c r="K45" s="92"/>
      <c r="L45" s="93"/>
      <c r="M45" s="94"/>
      <c r="N45" s="92"/>
      <c r="O45" s="92"/>
      <c r="P45" s="93"/>
      <c r="Q45" s="104">
        <f t="shared" si="10"/>
        <v>600</v>
      </c>
      <c r="R45" s="92"/>
      <c r="S45" s="86"/>
      <c r="T45" s="86">
        <v>600</v>
      </c>
      <c r="U45" s="86"/>
      <c r="V45" s="86"/>
      <c r="W45" s="86"/>
      <c r="X45" s="86"/>
      <c r="Y45" s="86"/>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row>
    <row r="46" spans="1:197" s="83" customFormat="1" ht="25.5">
      <c r="A46" s="349">
        <v>12</v>
      </c>
      <c r="B46" s="270" t="s">
        <v>426</v>
      </c>
      <c r="C46" s="271" t="s">
        <v>337</v>
      </c>
      <c r="D46" s="87"/>
      <c r="E46" s="91"/>
      <c r="F46" s="92"/>
      <c r="G46" s="93"/>
      <c r="H46" s="93"/>
      <c r="I46" s="93"/>
      <c r="J46" s="92"/>
      <c r="K46" s="92"/>
      <c r="L46" s="93"/>
      <c r="M46" s="94"/>
      <c r="N46" s="92"/>
      <c r="O46" s="92"/>
      <c r="P46" s="93"/>
      <c r="Q46" s="104">
        <f t="shared" si="10"/>
        <v>500</v>
      </c>
      <c r="R46" s="86"/>
      <c r="S46" s="86"/>
      <c r="T46" s="86">
        <v>500</v>
      </c>
      <c r="U46" s="86"/>
      <c r="V46" s="86"/>
      <c r="W46" s="86"/>
      <c r="X46" s="86"/>
      <c r="Y46" s="86"/>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row>
    <row r="47" spans="1:197" s="83" customFormat="1" ht="25.5">
      <c r="A47" s="349">
        <v>14</v>
      </c>
      <c r="B47" s="270" t="s">
        <v>428</v>
      </c>
      <c r="C47" s="271" t="s">
        <v>331</v>
      </c>
      <c r="D47" s="80"/>
      <c r="E47" s="91"/>
      <c r="F47" s="91">
        <f t="shared" ref="F47:R47" si="12">F49+F53</f>
        <v>0</v>
      </c>
      <c r="G47" s="99"/>
      <c r="H47" s="91"/>
      <c r="I47" s="99"/>
      <c r="J47" s="81">
        <f t="shared" si="12"/>
        <v>0</v>
      </c>
      <c r="K47" s="81">
        <f t="shared" si="12"/>
        <v>0</v>
      </c>
      <c r="L47" s="91">
        <f t="shared" si="12"/>
        <v>283704.92499999999</v>
      </c>
      <c r="M47" s="91"/>
      <c r="N47" s="91">
        <f t="shared" ref="N47" si="13">N48</f>
        <v>0</v>
      </c>
      <c r="O47" s="91"/>
      <c r="P47" s="91"/>
      <c r="Q47" s="104">
        <f t="shared" si="10"/>
        <v>500</v>
      </c>
      <c r="R47" s="81">
        <f t="shared" si="12"/>
        <v>0</v>
      </c>
      <c r="S47" s="81"/>
      <c r="T47" s="110">
        <v>500</v>
      </c>
      <c r="U47" s="81"/>
      <c r="V47" s="81"/>
      <c r="W47" s="81"/>
      <c r="X47" s="81"/>
      <c r="Y47" s="81"/>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row>
    <row r="48" spans="1:197" s="98" customFormat="1" ht="23.25" customHeight="1">
      <c r="A48" s="349">
        <v>15</v>
      </c>
      <c r="B48" s="270" t="s">
        <v>429</v>
      </c>
      <c r="C48" s="271" t="s">
        <v>413</v>
      </c>
      <c r="D48" s="95"/>
      <c r="E48" s="96"/>
      <c r="F48" s="96">
        <f t="shared" ref="F48:R48" si="14">F49+F53</f>
        <v>0</v>
      </c>
      <c r="G48" s="251"/>
      <c r="H48" s="96"/>
      <c r="I48" s="251"/>
      <c r="J48" s="96">
        <f t="shared" si="14"/>
        <v>0</v>
      </c>
      <c r="K48" s="96">
        <f t="shared" si="14"/>
        <v>0</v>
      </c>
      <c r="L48" s="96">
        <f t="shared" si="14"/>
        <v>283704.92499999999</v>
      </c>
      <c r="M48" s="96"/>
      <c r="N48" s="96">
        <f t="shared" si="14"/>
        <v>0</v>
      </c>
      <c r="O48" s="96"/>
      <c r="P48" s="96"/>
      <c r="Q48" s="104">
        <f t="shared" si="10"/>
        <v>500</v>
      </c>
      <c r="R48" s="96">
        <f t="shared" si="14"/>
        <v>0</v>
      </c>
      <c r="S48" s="96"/>
      <c r="T48" s="252">
        <v>500</v>
      </c>
      <c r="U48" s="96"/>
      <c r="V48" s="96"/>
      <c r="W48" s="96"/>
      <c r="X48" s="96"/>
      <c r="Y48" s="96"/>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c r="GJ48" s="97"/>
      <c r="GK48" s="97"/>
      <c r="GL48" s="97"/>
      <c r="GM48" s="97"/>
      <c r="GN48" s="97"/>
      <c r="GO48" s="97"/>
    </row>
    <row r="49" spans="1:197" s="83" customFormat="1" ht="38.25">
      <c r="A49" s="348" t="s">
        <v>885</v>
      </c>
      <c r="B49" s="267" t="s">
        <v>649</v>
      </c>
      <c r="C49" s="268"/>
      <c r="D49" s="80"/>
      <c r="E49" s="91"/>
      <c r="F49" s="91">
        <f t="shared" ref="F49:R49" si="15">SUM(F50:F52)</f>
        <v>0</v>
      </c>
      <c r="G49" s="99"/>
      <c r="H49" s="91"/>
      <c r="I49" s="99"/>
      <c r="J49" s="81">
        <f t="shared" si="15"/>
        <v>0</v>
      </c>
      <c r="K49" s="81">
        <f t="shared" si="15"/>
        <v>0</v>
      </c>
      <c r="L49" s="91">
        <f t="shared" si="15"/>
        <v>24321.462</v>
      </c>
      <c r="M49" s="91"/>
      <c r="N49" s="91">
        <f t="shared" ref="N49" si="16">SUM(N50:N52)</f>
        <v>0</v>
      </c>
      <c r="O49" s="91"/>
      <c r="P49" s="91"/>
      <c r="Q49" s="104">
        <f t="shared" si="10"/>
        <v>1000</v>
      </c>
      <c r="R49" s="81">
        <f t="shared" si="15"/>
        <v>0</v>
      </c>
      <c r="S49" s="81"/>
      <c r="T49" s="110">
        <v>1000</v>
      </c>
      <c r="U49" s="81"/>
      <c r="V49" s="81"/>
      <c r="W49" s="81"/>
      <c r="X49" s="81"/>
      <c r="Y49" s="81"/>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row>
    <row r="50" spans="1:197" s="83" customFormat="1" ht="76.5">
      <c r="A50" s="348" t="s">
        <v>30</v>
      </c>
      <c r="B50" s="272" t="s">
        <v>432</v>
      </c>
      <c r="C50" s="268" t="s">
        <v>886</v>
      </c>
      <c r="D50" s="87" t="s">
        <v>433</v>
      </c>
      <c r="E50" s="99">
        <v>565303</v>
      </c>
      <c r="F50" s="93"/>
      <c r="G50" s="93"/>
      <c r="H50" s="93">
        <v>107000</v>
      </c>
      <c r="I50" s="93">
        <v>4052.3694999999998</v>
      </c>
      <c r="J50" s="88"/>
      <c r="K50" s="88"/>
      <c r="L50" s="93">
        <v>14484.262000000001</v>
      </c>
      <c r="M50" s="100">
        <v>4052.3694999999998</v>
      </c>
      <c r="N50" s="93"/>
      <c r="O50" s="93"/>
      <c r="P50" s="93">
        <v>4052.3694999999998</v>
      </c>
      <c r="Q50" s="104">
        <f t="shared" si="10"/>
        <v>110.542</v>
      </c>
      <c r="R50" s="88"/>
      <c r="S50" s="88"/>
      <c r="T50" s="88">
        <v>110.542</v>
      </c>
      <c r="U50" s="88"/>
      <c r="V50" s="88"/>
      <c r="W50" s="88"/>
      <c r="X50" s="88"/>
      <c r="Y50" s="88"/>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row>
    <row r="51" spans="1:197" s="83" customFormat="1" ht="76.5">
      <c r="A51" s="350" t="s">
        <v>31</v>
      </c>
      <c r="B51" s="273" t="s">
        <v>859</v>
      </c>
      <c r="C51" s="268" t="s">
        <v>337</v>
      </c>
      <c r="D51" s="87"/>
      <c r="E51" s="99">
        <v>300000</v>
      </c>
      <c r="F51" s="93"/>
      <c r="G51" s="93"/>
      <c r="H51" s="93">
        <v>158000</v>
      </c>
      <c r="I51" s="93">
        <v>85000</v>
      </c>
      <c r="J51" s="88"/>
      <c r="K51" s="88"/>
      <c r="L51" s="93">
        <v>1907.2</v>
      </c>
      <c r="M51" s="100">
        <v>92000</v>
      </c>
      <c r="N51" s="93"/>
      <c r="O51" s="93"/>
      <c r="P51" s="93">
        <v>92000</v>
      </c>
      <c r="Q51" s="104">
        <f t="shared" si="10"/>
        <v>25000</v>
      </c>
      <c r="R51" s="88"/>
      <c r="S51" s="88"/>
      <c r="T51" s="88"/>
      <c r="U51" s="88">
        <v>15000</v>
      </c>
      <c r="V51" s="88"/>
      <c r="W51" s="88">
        <v>10000</v>
      </c>
      <c r="X51" s="88"/>
      <c r="Y51" s="88"/>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row>
    <row r="52" spans="1:197" s="83" customFormat="1" ht="51">
      <c r="A52" s="348" t="s">
        <v>32</v>
      </c>
      <c r="B52" s="267" t="s">
        <v>650</v>
      </c>
      <c r="C52" s="268" t="s">
        <v>886</v>
      </c>
      <c r="D52" s="87" t="s">
        <v>434</v>
      </c>
      <c r="E52" s="99">
        <v>2804000</v>
      </c>
      <c r="F52" s="93"/>
      <c r="G52" s="93"/>
      <c r="H52" s="93">
        <v>1532000</v>
      </c>
      <c r="I52" s="93"/>
      <c r="J52" s="88"/>
      <c r="K52" s="88"/>
      <c r="L52" s="93">
        <v>7930</v>
      </c>
      <c r="M52" s="100">
        <v>600000</v>
      </c>
      <c r="N52" s="93"/>
      <c r="O52" s="93"/>
      <c r="P52" s="93">
        <v>600000</v>
      </c>
      <c r="Q52" s="104">
        <f t="shared" si="10"/>
        <v>45000</v>
      </c>
      <c r="R52" s="88"/>
      <c r="S52" s="88"/>
      <c r="T52" s="88"/>
      <c r="U52" s="88">
        <v>25000</v>
      </c>
      <c r="V52" s="88"/>
      <c r="W52" s="88">
        <v>20000</v>
      </c>
      <c r="X52" s="88"/>
      <c r="Y52" s="88"/>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row>
    <row r="53" spans="1:197" s="85" customFormat="1" ht="76.5">
      <c r="A53" s="351" t="s">
        <v>326</v>
      </c>
      <c r="B53" s="275" t="s">
        <v>860</v>
      </c>
      <c r="C53" s="271"/>
      <c r="D53" s="80"/>
      <c r="E53" s="81">
        <v>79875</v>
      </c>
      <c r="F53" s="81">
        <f t="shared" ref="F53:R53" si="17">SUM(F54:F57)</f>
        <v>0</v>
      </c>
      <c r="G53" s="102">
        <v>0</v>
      </c>
      <c r="H53" s="81">
        <v>79875</v>
      </c>
      <c r="I53" s="99">
        <v>74975.634263818196</v>
      </c>
      <c r="J53" s="81">
        <f t="shared" si="17"/>
        <v>0</v>
      </c>
      <c r="K53" s="81">
        <f t="shared" si="17"/>
        <v>0</v>
      </c>
      <c r="L53" s="81">
        <f t="shared" si="17"/>
        <v>259383.46299999999</v>
      </c>
      <c r="M53" s="81">
        <v>61800</v>
      </c>
      <c r="N53" s="81">
        <f t="shared" si="17"/>
        <v>0</v>
      </c>
      <c r="O53" s="81">
        <v>0</v>
      </c>
      <c r="P53" s="110">
        <v>61800</v>
      </c>
      <c r="Q53" s="104">
        <f t="shared" si="10"/>
        <v>14500</v>
      </c>
      <c r="R53" s="81">
        <f t="shared" si="17"/>
        <v>0</v>
      </c>
      <c r="S53" s="81">
        <v>0</v>
      </c>
      <c r="T53" s="81">
        <v>0</v>
      </c>
      <c r="U53" s="81">
        <v>0</v>
      </c>
      <c r="V53" s="81">
        <v>0</v>
      </c>
      <c r="W53" s="110">
        <v>14500</v>
      </c>
      <c r="X53" s="81"/>
      <c r="Y53" s="81">
        <v>0</v>
      </c>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row>
    <row r="54" spans="1:197" s="83" customFormat="1" ht="25.5">
      <c r="A54" s="348">
        <v>-1</v>
      </c>
      <c r="B54" s="267" t="s">
        <v>861</v>
      </c>
      <c r="C54" s="268"/>
      <c r="D54" s="87"/>
      <c r="E54" s="81">
        <v>79875</v>
      </c>
      <c r="F54" s="88"/>
      <c r="G54" s="88">
        <v>0</v>
      </c>
      <c r="H54" s="88">
        <v>79875</v>
      </c>
      <c r="I54" s="93">
        <v>74975.634263818196</v>
      </c>
      <c r="J54" s="88"/>
      <c r="K54" s="88"/>
      <c r="L54" s="88">
        <v>82</v>
      </c>
      <c r="M54" s="89">
        <v>61800</v>
      </c>
      <c r="N54" s="88"/>
      <c r="O54" s="88">
        <v>0</v>
      </c>
      <c r="P54" s="88">
        <v>61800</v>
      </c>
      <c r="Q54" s="104">
        <f t="shared" si="10"/>
        <v>14500</v>
      </c>
      <c r="R54" s="88"/>
      <c r="S54" s="88">
        <v>0</v>
      </c>
      <c r="T54" s="88">
        <v>0</v>
      </c>
      <c r="U54" s="88">
        <v>0</v>
      </c>
      <c r="V54" s="88">
        <v>0</v>
      </c>
      <c r="W54" s="88">
        <v>14500</v>
      </c>
      <c r="X54" s="88"/>
      <c r="Y54" s="88">
        <v>0</v>
      </c>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row>
    <row r="55" spans="1:197" s="83" customFormat="1" ht="51">
      <c r="A55" s="352">
        <v>1</v>
      </c>
      <c r="B55" s="276" t="s">
        <v>435</v>
      </c>
      <c r="C55" s="271" t="s">
        <v>158</v>
      </c>
      <c r="D55" s="87" t="s">
        <v>892</v>
      </c>
      <c r="E55" s="81">
        <v>29915</v>
      </c>
      <c r="F55" s="88"/>
      <c r="G55" s="88"/>
      <c r="H55" s="88">
        <v>29915</v>
      </c>
      <c r="I55" s="93">
        <v>28708.546264000001</v>
      </c>
      <c r="J55" s="88"/>
      <c r="K55" s="88"/>
      <c r="L55" s="88">
        <v>1800</v>
      </c>
      <c r="M55" s="89">
        <v>25800</v>
      </c>
      <c r="N55" s="88"/>
      <c r="O55" s="88"/>
      <c r="P55" s="88">
        <v>25800</v>
      </c>
      <c r="Q55" s="104">
        <f t="shared" si="10"/>
        <v>3600</v>
      </c>
      <c r="R55" s="88"/>
      <c r="S55" s="88"/>
      <c r="T55" s="88"/>
      <c r="U55" s="88"/>
      <c r="V55" s="88"/>
      <c r="W55" s="88">
        <v>3600</v>
      </c>
      <c r="X55" s="88"/>
      <c r="Y55" s="88"/>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row>
    <row r="56" spans="1:197" s="83" customFormat="1" ht="51">
      <c r="A56" s="352">
        <v>2</v>
      </c>
      <c r="B56" s="276" t="s">
        <v>862</v>
      </c>
      <c r="C56" s="271" t="s">
        <v>158</v>
      </c>
      <c r="D56" s="87" t="s">
        <v>893</v>
      </c>
      <c r="E56" s="81">
        <v>49960</v>
      </c>
      <c r="F56" s="88"/>
      <c r="G56" s="88"/>
      <c r="H56" s="88">
        <v>49960</v>
      </c>
      <c r="I56" s="93">
        <v>46267.087999818199</v>
      </c>
      <c r="J56" s="88"/>
      <c r="K56" s="88"/>
      <c r="L56" s="88">
        <v>800</v>
      </c>
      <c r="M56" s="89">
        <v>36000</v>
      </c>
      <c r="N56" s="88"/>
      <c r="O56" s="88"/>
      <c r="P56" s="88">
        <v>36000</v>
      </c>
      <c r="Q56" s="104">
        <f t="shared" si="10"/>
        <v>10900</v>
      </c>
      <c r="R56" s="88"/>
      <c r="S56" s="88"/>
      <c r="T56" s="88"/>
      <c r="U56" s="88"/>
      <c r="V56" s="88"/>
      <c r="W56" s="88">
        <v>10900</v>
      </c>
      <c r="X56" s="88"/>
      <c r="Y56" s="88"/>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row>
    <row r="57" spans="1:197" s="83" customFormat="1" ht="63.75">
      <c r="A57" s="351" t="s">
        <v>327</v>
      </c>
      <c r="B57" s="277" t="s">
        <v>863</v>
      </c>
      <c r="C57" s="271"/>
      <c r="D57" s="87"/>
      <c r="E57" s="81">
        <f>SUM(E58:E61)</f>
        <v>18000</v>
      </c>
      <c r="F57" s="81">
        <f t="shared" ref="F57:Y57" si="18">SUM(F58:F61)</f>
        <v>0</v>
      </c>
      <c r="G57" s="81">
        <f t="shared" si="18"/>
        <v>0</v>
      </c>
      <c r="H57" s="81">
        <f t="shared" si="18"/>
        <v>18000</v>
      </c>
      <c r="I57" s="81">
        <f t="shared" si="18"/>
        <v>11204</v>
      </c>
      <c r="J57" s="81">
        <f t="shared" si="18"/>
        <v>0</v>
      </c>
      <c r="K57" s="81">
        <f t="shared" si="18"/>
        <v>0</v>
      </c>
      <c r="L57" s="81">
        <f t="shared" si="18"/>
        <v>256701.46299999999</v>
      </c>
      <c r="M57" s="81">
        <f t="shared" si="18"/>
        <v>10401</v>
      </c>
      <c r="N57" s="81">
        <f t="shared" si="18"/>
        <v>0</v>
      </c>
      <c r="O57" s="81">
        <f t="shared" si="18"/>
        <v>0</v>
      </c>
      <c r="P57" s="81">
        <f t="shared" si="18"/>
        <v>10401</v>
      </c>
      <c r="Q57" s="81">
        <f>R57+S57+T57+U57+V57+W57+X57+Y57</f>
        <v>10000</v>
      </c>
      <c r="R57" s="81">
        <f t="shared" si="18"/>
        <v>0</v>
      </c>
      <c r="S57" s="81">
        <f t="shared" si="18"/>
        <v>0</v>
      </c>
      <c r="T57" s="81">
        <v>10000</v>
      </c>
      <c r="U57" s="81">
        <f t="shared" si="18"/>
        <v>0</v>
      </c>
      <c r="V57" s="81">
        <f t="shared" si="18"/>
        <v>0</v>
      </c>
      <c r="W57" s="81">
        <f t="shared" si="18"/>
        <v>0</v>
      </c>
      <c r="X57" s="81">
        <f t="shared" si="18"/>
        <v>0</v>
      </c>
      <c r="Y57" s="81">
        <f t="shared" si="18"/>
        <v>0</v>
      </c>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row>
    <row r="58" spans="1:197" s="83" customFormat="1" ht="25.5">
      <c r="A58" s="351">
        <v>1</v>
      </c>
      <c r="B58" s="278" t="s">
        <v>864</v>
      </c>
      <c r="C58" s="421" t="s">
        <v>887</v>
      </c>
      <c r="D58" s="87"/>
      <c r="E58" s="81"/>
      <c r="F58" s="81">
        <f t="shared" ref="F58:R58" si="19">F59+F60</f>
        <v>0</v>
      </c>
      <c r="G58" s="102"/>
      <c r="H58" s="81"/>
      <c r="I58" s="99">
        <v>5401</v>
      </c>
      <c r="J58" s="81">
        <f t="shared" si="19"/>
        <v>0</v>
      </c>
      <c r="K58" s="81">
        <f t="shared" si="19"/>
        <v>0</v>
      </c>
      <c r="L58" s="81">
        <f t="shared" si="19"/>
        <v>112000</v>
      </c>
      <c r="M58" s="110">
        <v>5401</v>
      </c>
      <c r="N58" s="81">
        <f t="shared" si="19"/>
        <v>0</v>
      </c>
      <c r="O58" s="81"/>
      <c r="P58" s="112">
        <v>5401</v>
      </c>
      <c r="Q58" s="104">
        <f t="shared" si="10"/>
        <v>0</v>
      </c>
      <c r="R58" s="81">
        <f t="shared" si="19"/>
        <v>0</v>
      </c>
      <c r="S58" s="81"/>
      <c r="T58" s="81"/>
      <c r="U58" s="81"/>
      <c r="V58" s="81"/>
      <c r="W58" s="81"/>
      <c r="X58" s="81"/>
      <c r="Y58" s="8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row>
    <row r="59" spans="1:197" s="83" customFormat="1" ht="25.5" customHeight="1">
      <c r="A59" s="353">
        <v>2</v>
      </c>
      <c r="B59" s="278" t="s">
        <v>865</v>
      </c>
      <c r="C59" s="421"/>
      <c r="D59" s="87" t="s">
        <v>894</v>
      </c>
      <c r="E59" s="102">
        <v>6000</v>
      </c>
      <c r="F59" s="88"/>
      <c r="G59" s="88"/>
      <c r="H59" s="88">
        <v>6000</v>
      </c>
      <c r="I59" s="93">
        <v>5803</v>
      </c>
      <c r="J59" s="88"/>
      <c r="K59" s="88"/>
      <c r="L59" s="88">
        <v>48000</v>
      </c>
      <c r="M59" s="103">
        <v>5000</v>
      </c>
      <c r="N59" s="88"/>
      <c r="O59" s="88"/>
      <c r="P59" s="88">
        <v>5000</v>
      </c>
      <c r="Q59" s="104">
        <f t="shared" si="10"/>
        <v>0</v>
      </c>
      <c r="R59" s="88"/>
      <c r="S59" s="88"/>
      <c r="T59" s="88"/>
      <c r="U59" s="88"/>
      <c r="V59" s="88"/>
      <c r="W59" s="88"/>
      <c r="X59" s="88"/>
      <c r="Y59" s="88"/>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row>
    <row r="60" spans="1:197" s="83" customFormat="1" ht="25.5">
      <c r="A60" s="353">
        <v>3</v>
      </c>
      <c r="B60" s="278" t="s">
        <v>866</v>
      </c>
      <c r="C60" s="421"/>
      <c r="D60" s="87"/>
      <c r="E60" s="102">
        <v>6000</v>
      </c>
      <c r="F60" s="88"/>
      <c r="G60" s="88"/>
      <c r="H60" s="88">
        <v>6000</v>
      </c>
      <c r="I60" s="93"/>
      <c r="J60" s="88"/>
      <c r="K60" s="88"/>
      <c r="L60" s="88">
        <v>64000</v>
      </c>
      <c r="M60" s="103"/>
      <c r="N60" s="88"/>
      <c r="O60" s="88"/>
      <c r="P60" s="88"/>
      <c r="Q60" s="104">
        <f t="shared" si="10"/>
        <v>0</v>
      </c>
      <c r="R60" s="88"/>
      <c r="S60" s="88"/>
      <c r="T60" s="88"/>
      <c r="U60" s="88"/>
      <c r="V60" s="88"/>
      <c r="W60" s="88"/>
      <c r="X60" s="88"/>
      <c r="Y60" s="88"/>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row>
    <row r="61" spans="1:197" s="85" customFormat="1" ht="25.5">
      <c r="A61" s="353">
        <v>4</v>
      </c>
      <c r="B61" s="278" t="s">
        <v>867</v>
      </c>
      <c r="C61" s="421"/>
      <c r="D61" s="80"/>
      <c r="E61" s="81">
        <v>6000</v>
      </c>
      <c r="F61" s="86"/>
      <c r="G61" s="88"/>
      <c r="H61" s="86">
        <v>6000</v>
      </c>
      <c r="I61" s="93"/>
      <c r="J61" s="86"/>
      <c r="K61" s="86"/>
      <c r="L61" s="86">
        <v>32701.463</v>
      </c>
      <c r="M61" s="89"/>
      <c r="N61" s="86"/>
      <c r="O61" s="86"/>
      <c r="P61" s="86"/>
      <c r="Q61" s="104">
        <f t="shared" si="10"/>
        <v>0</v>
      </c>
      <c r="R61" s="86"/>
      <c r="S61" s="86"/>
      <c r="T61" s="86"/>
      <c r="U61" s="86"/>
      <c r="V61" s="86"/>
      <c r="W61" s="86"/>
      <c r="X61" s="86"/>
      <c r="Y61" s="86"/>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row>
    <row r="62" spans="1:197" s="85" customFormat="1" ht="63.75">
      <c r="A62" s="348" t="s">
        <v>328</v>
      </c>
      <c r="B62" s="267" t="s">
        <v>436</v>
      </c>
      <c r="C62" s="268" t="s">
        <v>886</v>
      </c>
      <c r="D62" s="80" t="s">
        <v>437</v>
      </c>
      <c r="E62" s="81">
        <v>778800</v>
      </c>
      <c r="F62" s="81">
        <f t="shared" ref="F62:R62" si="20">SUM(F63:F71)</f>
        <v>0</v>
      </c>
      <c r="G62" s="102"/>
      <c r="H62" s="81">
        <v>108010</v>
      </c>
      <c r="I62" s="99"/>
      <c r="J62" s="81">
        <f t="shared" si="20"/>
        <v>0</v>
      </c>
      <c r="K62" s="81">
        <f t="shared" si="20"/>
        <v>0</v>
      </c>
      <c r="L62" s="81">
        <f t="shared" si="20"/>
        <v>84480</v>
      </c>
      <c r="M62" s="81">
        <v>3184</v>
      </c>
      <c r="N62" s="81">
        <f t="shared" si="20"/>
        <v>0</v>
      </c>
      <c r="O62" s="81"/>
      <c r="P62" s="110">
        <v>3184</v>
      </c>
      <c r="Q62" s="104">
        <f t="shared" si="10"/>
        <v>1800</v>
      </c>
      <c r="R62" s="81">
        <f t="shared" si="20"/>
        <v>0</v>
      </c>
      <c r="S62" s="81"/>
      <c r="T62" s="81">
        <v>1800</v>
      </c>
      <c r="U62" s="81"/>
      <c r="V62" s="81"/>
      <c r="W62" s="81"/>
      <c r="X62" s="81"/>
      <c r="Y62" s="81"/>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row>
    <row r="63" spans="1:197" s="83" customFormat="1" ht="89.25">
      <c r="A63" s="350" t="s">
        <v>445</v>
      </c>
      <c r="B63" s="275" t="s">
        <v>868</v>
      </c>
      <c r="C63" s="268" t="s">
        <v>886</v>
      </c>
      <c r="D63" s="87" t="s">
        <v>438</v>
      </c>
      <c r="E63" s="81">
        <v>378000</v>
      </c>
      <c r="F63" s="86"/>
      <c r="G63" s="86"/>
      <c r="H63" s="86">
        <v>378000</v>
      </c>
      <c r="I63" s="92"/>
      <c r="J63" s="86"/>
      <c r="K63" s="86"/>
      <c r="L63" s="86">
        <v>9930</v>
      </c>
      <c r="M63" s="89"/>
      <c r="N63" s="86"/>
      <c r="O63" s="86"/>
      <c r="P63" s="86"/>
      <c r="Q63" s="104">
        <f t="shared" si="10"/>
        <v>20000</v>
      </c>
      <c r="R63" s="86"/>
      <c r="S63" s="86"/>
      <c r="T63" s="86">
        <v>10000</v>
      </c>
      <c r="U63" s="86">
        <v>10000</v>
      </c>
      <c r="V63" s="86"/>
      <c r="W63" s="88"/>
      <c r="X63" s="88"/>
      <c r="Y63" s="88"/>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row>
    <row r="64" spans="1:197" s="83" customFormat="1" ht="63.75">
      <c r="A64" s="351" t="s">
        <v>651</v>
      </c>
      <c r="B64" s="267" t="s">
        <v>439</v>
      </c>
      <c r="C64" s="268" t="s">
        <v>886</v>
      </c>
      <c r="D64" s="87" t="s">
        <v>440</v>
      </c>
      <c r="E64" s="81">
        <v>250000</v>
      </c>
      <c r="F64" s="86"/>
      <c r="G64" s="86"/>
      <c r="H64" s="86">
        <v>250000</v>
      </c>
      <c r="I64" s="92">
        <v>92680</v>
      </c>
      <c r="J64" s="86"/>
      <c r="K64" s="86"/>
      <c r="L64" s="86">
        <v>8800</v>
      </c>
      <c r="M64" s="89">
        <v>92680</v>
      </c>
      <c r="N64" s="86"/>
      <c r="O64" s="86"/>
      <c r="P64" s="86">
        <v>92680</v>
      </c>
      <c r="Q64" s="104">
        <f t="shared" si="10"/>
        <v>30422</v>
      </c>
      <c r="R64" s="86"/>
      <c r="S64" s="86"/>
      <c r="T64" s="86">
        <v>20422</v>
      </c>
      <c r="U64" s="86">
        <v>10000</v>
      </c>
      <c r="V64" s="88"/>
      <c r="W64" s="88"/>
      <c r="X64" s="88"/>
      <c r="Y64" s="88"/>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row>
    <row r="65" spans="1:197" s="83" customFormat="1" ht="51">
      <c r="A65" s="351" t="s">
        <v>449</v>
      </c>
      <c r="B65" s="267" t="s">
        <v>441</v>
      </c>
      <c r="C65" s="268" t="s">
        <v>886</v>
      </c>
      <c r="D65" s="87" t="s">
        <v>442</v>
      </c>
      <c r="E65" s="81">
        <v>100000</v>
      </c>
      <c r="F65" s="86"/>
      <c r="G65" s="86"/>
      <c r="H65" s="86">
        <v>100000</v>
      </c>
      <c r="I65" s="92">
        <v>0</v>
      </c>
      <c r="J65" s="86"/>
      <c r="K65" s="86"/>
      <c r="L65" s="86">
        <v>9500</v>
      </c>
      <c r="M65" s="89">
        <v>28054</v>
      </c>
      <c r="N65" s="86"/>
      <c r="O65" s="86">
        <v>0</v>
      </c>
      <c r="P65" s="86">
        <v>28054</v>
      </c>
      <c r="Q65" s="104">
        <f t="shared" si="10"/>
        <v>10000</v>
      </c>
      <c r="R65" s="86"/>
      <c r="S65" s="86">
        <v>0</v>
      </c>
      <c r="T65" s="86">
        <v>5000</v>
      </c>
      <c r="U65" s="86">
        <v>5000</v>
      </c>
      <c r="V65" s="88"/>
      <c r="W65" s="88"/>
      <c r="X65" s="88"/>
      <c r="Y65" s="88">
        <v>0</v>
      </c>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row>
    <row r="66" spans="1:197" s="83" customFormat="1" ht="51">
      <c r="A66" s="351" t="s">
        <v>451</v>
      </c>
      <c r="B66" s="280" t="s">
        <v>443</v>
      </c>
      <c r="C66" s="268" t="s">
        <v>886</v>
      </c>
      <c r="D66" s="87" t="s">
        <v>444</v>
      </c>
      <c r="E66" s="102">
        <v>203946.05600000001</v>
      </c>
      <c r="F66" s="88"/>
      <c r="G66" s="88"/>
      <c r="H66" s="88">
        <v>100000</v>
      </c>
      <c r="I66" s="93"/>
      <c r="J66" s="88"/>
      <c r="K66" s="88"/>
      <c r="L66" s="88">
        <v>9500</v>
      </c>
      <c r="M66" s="89">
        <v>40000</v>
      </c>
      <c r="N66" s="88"/>
      <c r="O66" s="88"/>
      <c r="P66" s="88">
        <v>40000</v>
      </c>
      <c r="Q66" s="104">
        <f t="shared" si="10"/>
        <v>10000</v>
      </c>
      <c r="R66" s="88"/>
      <c r="S66" s="88"/>
      <c r="T66" s="88"/>
      <c r="U66" s="88">
        <v>10000</v>
      </c>
      <c r="V66" s="88"/>
      <c r="W66" s="88"/>
      <c r="X66" s="88"/>
      <c r="Y66" s="88"/>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row>
    <row r="67" spans="1:197" s="83" customFormat="1" ht="89.25">
      <c r="A67" s="351" t="s">
        <v>452</v>
      </c>
      <c r="B67" s="281" t="s">
        <v>869</v>
      </c>
      <c r="C67" s="268" t="s">
        <v>888</v>
      </c>
      <c r="D67" s="87" t="s">
        <v>895</v>
      </c>
      <c r="E67" s="81">
        <v>90940</v>
      </c>
      <c r="F67" s="86"/>
      <c r="G67" s="86"/>
      <c r="H67" s="86">
        <v>90940</v>
      </c>
      <c r="I67" s="92">
        <v>1778.146</v>
      </c>
      <c r="J67" s="86"/>
      <c r="K67" s="86"/>
      <c r="L67" s="86">
        <v>8400</v>
      </c>
      <c r="M67" s="89">
        <v>18288</v>
      </c>
      <c r="N67" s="86"/>
      <c r="O67" s="86"/>
      <c r="P67" s="86">
        <v>18288</v>
      </c>
      <c r="Q67" s="104">
        <f t="shared" si="10"/>
        <v>25000</v>
      </c>
      <c r="R67" s="86"/>
      <c r="S67" s="86">
        <v>0</v>
      </c>
      <c r="T67" s="86">
        <v>10000</v>
      </c>
      <c r="U67" s="86">
        <v>15000</v>
      </c>
      <c r="V67" s="88">
        <v>0</v>
      </c>
      <c r="W67" s="88">
        <v>0</v>
      </c>
      <c r="X67" s="88"/>
      <c r="Y67" s="88">
        <v>0</v>
      </c>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row>
    <row r="68" spans="1:197" s="83" customFormat="1">
      <c r="A68" s="353" t="s">
        <v>14</v>
      </c>
      <c r="B68" s="282" t="s">
        <v>870</v>
      </c>
      <c r="C68" s="271"/>
      <c r="D68" s="87"/>
      <c r="E68" s="102"/>
      <c r="F68" s="88"/>
      <c r="G68" s="88"/>
      <c r="H68" s="88"/>
      <c r="I68" s="93"/>
      <c r="J68" s="88"/>
      <c r="K68" s="88"/>
      <c r="L68" s="88">
        <v>10300</v>
      </c>
      <c r="M68" s="89"/>
      <c r="N68" s="88"/>
      <c r="O68" s="88"/>
      <c r="P68" s="88"/>
      <c r="Q68" s="104">
        <f t="shared" si="10"/>
        <v>8000</v>
      </c>
      <c r="R68" s="88"/>
      <c r="S68" s="88"/>
      <c r="T68" s="88">
        <v>8000</v>
      </c>
      <c r="U68" s="88"/>
      <c r="V68" s="88"/>
      <c r="W68" s="88"/>
      <c r="X68" s="88"/>
      <c r="Y68" s="88"/>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row>
    <row r="69" spans="1:197" s="83" customFormat="1">
      <c r="A69" s="353" t="s">
        <v>14</v>
      </c>
      <c r="B69" s="282" t="s">
        <v>871</v>
      </c>
      <c r="C69" s="271"/>
      <c r="D69" s="87"/>
      <c r="E69" s="102"/>
      <c r="F69" s="88"/>
      <c r="G69" s="88"/>
      <c r="H69" s="88"/>
      <c r="I69" s="93"/>
      <c r="J69" s="88"/>
      <c r="K69" s="88"/>
      <c r="L69" s="88">
        <v>4400</v>
      </c>
      <c r="M69" s="89"/>
      <c r="N69" s="88"/>
      <c r="O69" s="88"/>
      <c r="P69" s="88"/>
      <c r="Q69" s="104">
        <f t="shared" si="10"/>
        <v>17000</v>
      </c>
      <c r="R69" s="88"/>
      <c r="S69" s="88"/>
      <c r="T69" s="88">
        <v>2000</v>
      </c>
      <c r="U69" s="88">
        <v>15000</v>
      </c>
      <c r="V69" s="88"/>
      <c r="W69" s="88"/>
      <c r="X69" s="88"/>
      <c r="Y69" s="88"/>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row>
    <row r="70" spans="1:197" s="83" customFormat="1" ht="38.25">
      <c r="A70" s="350" t="s">
        <v>453</v>
      </c>
      <c r="B70" s="280" t="s">
        <v>659</v>
      </c>
      <c r="C70" s="268" t="s">
        <v>886</v>
      </c>
      <c r="D70" s="87" t="s">
        <v>896</v>
      </c>
      <c r="E70" s="81">
        <v>783864</v>
      </c>
      <c r="F70" s="86"/>
      <c r="G70" s="86"/>
      <c r="H70" s="86">
        <v>541099</v>
      </c>
      <c r="I70" s="92"/>
      <c r="J70" s="86"/>
      <c r="K70" s="86"/>
      <c r="L70" s="86">
        <v>8800</v>
      </c>
      <c r="M70" s="89">
        <v>85000</v>
      </c>
      <c r="N70" s="86"/>
      <c r="O70" s="86"/>
      <c r="P70" s="86">
        <v>85000</v>
      </c>
      <c r="Q70" s="104">
        <f t="shared" si="10"/>
        <v>15000</v>
      </c>
      <c r="R70" s="86"/>
      <c r="S70" s="86"/>
      <c r="T70" s="86">
        <v>10000</v>
      </c>
      <c r="U70" s="86">
        <v>5000</v>
      </c>
      <c r="V70" s="88"/>
      <c r="W70" s="88"/>
      <c r="X70" s="88"/>
      <c r="Y70" s="88"/>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row>
    <row r="71" spans="1:197" s="83" customFormat="1" ht="51">
      <c r="A71" s="350" t="s">
        <v>656</v>
      </c>
      <c r="B71" s="280" t="s">
        <v>661</v>
      </c>
      <c r="C71" s="268" t="s">
        <v>886</v>
      </c>
      <c r="D71" s="87" t="s">
        <v>446</v>
      </c>
      <c r="E71" s="81">
        <v>250000</v>
      </c>
      <c r="F71" s="86"/>
      <c r="G71" s="86"/>
      <c r="H71" s="86">
        <v>250000</v>
      </c>
      <c r="I71" s="92">
        <v>39000</v>
      </c>
      <c r="J71" s="86"/>
      <c r="K71" s="86"/>
      <c r="L71" s="86">
        <v>14850</v>
      </c>
      <c r="M71" s="89">
        <v>39000</v>
      </c>
      <c r="N71" s="86"/>
      <c r="O71" s="86">
        <v>0</v>
      </c>
      <c r="P71" s="86">
        <v>39000</v>
      </c>
      <c r="Q71" s="104">
        <f t="shared" si="10"/>
        <v>20300</v>
      </c>
      <c r="R71" s="86"/>
      <c r="S71" s="86">
        <v>0</v>
      </c>
      <c r="T71" s="86">
        <v>10000</v>
      </c>
      <c r="U71" s="86">
        <v>10300</v>
      </c>
      <c r="V71" s="88">
        <v>0</v>
      </c>
      <c r="W71" s="88">
        <v>0</v>
      </c>
      <c r="X71" s="88">
        <v>0</v>
      </c>
      <c r="Y71" s="88">
        <v>0</v>
      </c>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row>
    <row r="72" spans="1:197" s="85" customFormat="1" ht="25.5">
      <c r="A72" s="354">
        <v>1</v>
      </c>
      <c r="B72" s="283" t="s">
        <v>662</v>
      </c>
      <c r="C72" s="271" t="s">
        <v>337</v>
      </c>
      <c r="D72" s="80" t="s">
        <v>663</v>
      </c>
      <c r="E72" s="81">
        <v>55000</v>
      </c>
      <c r="F72" s="86"/>
      <c r="G72" s="88"/>
      <c r="H72" s="86">
        <v>13600</v>
      </c>
      <c r="I72" s="93"/>
      <c r="J72" s="86">
        <f t="shared" ref="J72:L72" si="21">SUM(J73:J90)</f>
        <v>0</v>
      </c>
      <c r="K72" s="86">
        <f t="shared" si="21"/>
        <v>0</v>
      </c>
      <c r="L72" s="86">
        <f t="shared" si="21"/>
        <v>313402</v>
      </c>
      <c r="M72" s="89"/>
      <c r="N72" s="89">
        <f t="shared" ref="N72" si="22">SUM(N73:N90)</f>
        <v>0</v>
      </c>
      <c r="O72" s="89"/>
      <c r="P72" s="89"/>
      <c r="Q72" s="104">
        <f t="shared" si="10"/>
        <v>2600</v>
      </c>
      <c r="R72" s="86"/>
      <c r="S72" s="86"/>
      <c r="T72" s="86"/>
      <c r="U72" s="86">
        <v>2600</v>
      </c>
      <c r="V72" s="86"/>
      <c r="W72" s="86"/>
      <c r="X72" s="86"/>
      <c r="Y72" s="86"/>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row>
    <row r="73" spans="1:197" s="83" customFormat="1" ht="25.5">
      <c r="A73" s="354">
        <v>2</v>
      </c>
      <c r="B73" s="283" t="s">
        <v>664</v>
      </c>
      <c r="C73" s="271" t="s">
        <v>340</v>
      </c>
      <c r="D73" s="87" t="s">
        <v>665</v>
      </c>
      <c r="E73" s="102">
        <v>27907</v>
      </c>
      <c r="F73" s="88"/>
      <c r="G73" s="88"/>
      <c r="H73" s="88">
        <v>15700</v>
      </c>
      <c r="I73" s="93"/>
      <c r="J73" s="88"/>
      <c r="K73" s="88"/>
      <c r="L73" s="88">
        <v>13738</v>
      </c>
      <c r="M73" s="103"/>
      <c r="N73" s="88"/>
      <c r="O73" s="88"/>
      <c r="P73" s="88"/>
      <c r="Q73" s="104">
        <f t="shared" si="10"/>
        <v>7700</v>
      </c>
      <c r="R73" s="88"/>
      <c r="S73" s="88"/>
      <c r="T73" s="88"/>
      <c r="U73" s="88">
        <v>7700</v>
      </c>
      <c r="V73" s="88"/>
      <c r="W73" s="88"/>
      <c r="X73" s="88"/>
      <c r="Y73" s="88"/>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row>
    <row r="74" spans="1:197" s="83" customFormat="1" ht="25.5">
      <c r="A74" s="354">
        <v>3</v>
      </c>
      <c r="B74" s="283" t="s">
        <v>666</v>
      </c>
      <c r="C74" s="271" t="s">
        <v>412</v>
      </c>
      <c r="D74" s="87" t="s">
        <v>667</v>
      </c>
      <c r="E74" s="102">
        <v>29978</v>
      </c>
      <c r="F74" s="88"/>
      <c r="G74" s="88"/>
      <c r="H74" s="88">
        <v>25000</v>
      </c>
      <c r="I74" s="93"/>
      <c r="J74" s="88"/>
      <c r="K74" s="88"/>
      <c r="L74" s="88">
        <v>3548</v>
      </c>
      <c r="M74" s="103"/>
      <c r="N74" s="88"/>
      <c r="O74" s="88"/>
      <c r="P74" s="88"/>
      <c r="Q74" s="104">
        <f t="shared" si="10"/>
        <v>8000</v>
      </c>
      <c r="R74" s="88"/>
      <c r="S74" s="88"/>
      <c r="T74" s="88">
        <v>8000</v>
      </c>
      <c r="U74" s="88"/>
      <c r="V74" s="88"/>
      <c r="W74" s="88"/>
      <c r="X74" s="88"/>
      <c r="Y74" s="88"/>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row>
    <row r="75" spans="1:197" s="83" customFormat="1" ht="25.5">
      <c r="A75" s="354">
        <v>4</v>
      </c>
      <c r="B75" s="283" t="s">
        <v>668</v>
      </c>
      <c r="C75" s="271" t="s">
        <v>403</v>
      </c>
      <c r="D75" s="87" t="s">
        <v>669</v>
      </c>
      <c r="E75" s="102">
        <v>200000</v>
      </c>
      <c r="F75" s="88"/>
      <c r="G75" s="88"/>
      <c r="H75" s="88">
        <v>10000</v>
      </c>
      <c r="I75" s="93"/>
      <c r="J75" s="88"/>
      <c r="K75" s="88"/>
      <c r="L75" s="88">
        <v>57717</v>
      </c>
      <c r="M75" s="103"/>
      <c r="N75" s="88"/>
      <c r="O75" s="88"/>
      <c r="P75" s="88"/>
      <c r="Q75" s="104">
        <f t="shared" si="10"/>
        <v>2000</v>
      </c>
      <c r="R75" s="88"/>
      <c r="S75" s="88"/>
      <c r="T75" s="88">
        <v>2000</v>
      </c>
      <c r="U75" s="88"/>
      <c r="V75" s="88"/>
      <c r="W75" s="88"/>
      <c r="X75" s="88"/>
      <c r="Y75" s="88"/>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row>
    <row r="76" spans="1:197" s="83" customFormat="1" ht="63.75">
      <c r="A76" s="350" t="s">
        <v>657</v>
      </c>
      <c r="B76" s="275" t="s">
        <v>447</v>
      </c>
      <c r="C76" s="268" t="s">
        <v>886</v>
      </c>
      <c r="D76" s="87" t="s">
        <v>448</v>
      </c>
      <c r="E76" s="81">
        <v>133000</v>
      </c>
      <c r="F76" s="86"/>
      <c r="G76" s="86"/>
      <c r="H76" s="86">
        <v>46000</v>
      </c>
      <c r="I76" s="92">
        <v>13740</v>
      </c>
      <c r="J76" s="86"/>
      <c r="K76" s="86"/>
      <c r="L76" s="86">
        <v>32672</v>
      </c>
      <c r="M76" s="89">
        <v>13740</v>
      </c>
      <c r="N76" s="86"/>
      <c r="O76" s="86">
        <v>0</v>
      </c>
      <c r="P76" s="86">
        <v>13740</v>
      </c>
      <c r="Q76" s="104">
        <f t="shared" si="10"/>
        <v>8200</v>
      </c>
      <c r="R76" s="86"/>
      <c r="S76" s="86">
        <v>0</v>
      </c>
      <c r="T76" s="86">
        <v>8200</v>
      </c>
      <c r="U76" s="86"/>
      <c r="V76" s="86"/>
      <c r="W76" s="88"/>
      <c r="X76" s="88"/>
      <c r="Y76" s="88">
        <v>0</v>
      </c>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row>
    <row r="77" spans="1:197" s="83" customFormat="1" ht="51">
      <c r="A77" s="350" t="s">
        <v>658</v>
      </c>
      <c r="B77" s="267" t="s">
        <v>672</v>
      </c>
      <c r="C77" s="268" t="s">
        <v>886</v>
      </c>
      <c r="D77" s="87" t="s">
        <v>450</v>
      </c>
      <c r="E77" s="81">
        <v>964845</v>
      </c>
      <c r="F77" s="86"/>
      <c r="G77" s="86">
        <v>0</v>
      </c>
      <c r="H77" s="86">
        <v>964845</v>
      </c>
      <c r="I77" s="92">
        <v>182806.49</v>
      </c>
      <c r="J77" s="86"/>
      <c r="K77" s="86"/>
      <c r="L77" s="86">
        <v>23310</v>
      </c>
      <c r="M77" s="89">
        <v>182806.49</v>
      </c>
      <c r="N77" s="86"/>
      <c r="O77" s="86">
        <v>0</v>
      </c>
      <c r="P77" s="86">
        <v>182806.49</v>
      </c>
      <c r="Q77" s="104">
        <f t="shared" si="10"/>
        <v>65500</v>
      </c>
      <c r="R77" s="86"/>
      <c r="S77" s="86">
        <v>0</v>
      </c>
      <c r="T77" s="86">
        <v>28000</v>
      </c>
      <c r="U77" s="86">
        <v>37500</v>
      </c>
      <c r="V77" s="86">
        <v>0</v>
      </c>
      <c r="W77" s="88">
        <v>0</v>
      </c>
      <c r="X77" s="88">
        <v>0</v>
      </c>
      <c r="Y77" s="88">
        <v>0</v>
      </c>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row>
    <row r="78" spans="1:197" s="83" customFormat="1" ht="25.5">
      <c r="A78" s="354">
        <v>1</v>
      </c>
      <c r="B78" s="270" t="s">
        <v>420</v>
      </c>
      <c r="C78" s="271" t="s">
        <v>353</v>
      </c>
      <c r="D78" s="87"/>
      <c r="E78" s="102">
        <v>15375</v>
      </c>
      <c r="F78" s="88"/>
      <c r="G78" s="88"/>
      <c r="H78" s="88">
        <v>15375</v>
      </c>
      <c r="I78" s="93"/>
      <c r="J78" s="88"/>
      <c r="K78" s="88"/>
      <c r="L78" s="88">
        <v>39100</v>
      </c>
      <c r="M78" s="103"/>
      <c r="N78" s="88"/>
      <c r="O78" s="88"/>
      <c r="P78" s="88"/>
      <c r="Q78" s="104">
        <f t="shared" si="10"/>
        <v>500</v>
      </c>
      <c r="R78" s="88"/>
      <c r="S78" s="88"/>
      <c r="T78" s="88"/>
      <c r="U78" s="88">
        <v>500</v>
      </c>
      <c r="V78" s="88"/>
      <c r="W78" s="88"/>
      <c r="X78" s="88"/>
      <c r="Y78" s="88"/>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row>
    <row r="79" spans="1:197" s="83" customFormat="1" ht="25.5">
      <c r="A79" s="354">
        <v>2</v>
      </c>
      <c r="B79" s="270" t="s">
        <v>673</v>
      </c>
      <c r="C79" s="271" t="s">
        <v>412</v>
      </c>
      <c r="D79" s="87"/>
      <c r="E79" s="102">
        <v>50625</v>
      </c>
      <c r="F79" s="88"/>
      <c r="G79" s="88"/>
      <c r="H79" s="88">
        <v>50625</v>
      </c>
      <c r="I79" s="93"/>
      <c r="J79" s="88"/>
      <c r="K79" s="88"/>
      <c r="L79" s="88">
        <v>3949</v>
      </c>
      <c r="M79" s="103"/>
      <c r="N79" s="88"/>
      <c r="O79" s="88"/>
      <c r="P79" s="88"/>
      <c r="Q79" s="104">
        <f t="shared" si="10"/>
        <v>3000</v>
      </c>
      <c r="R79" s="88"/>
      <c r="S79" s="88"/>
      <c r="T79" s="88"/>
      <c r="U79" s="88">
        <v>3000</v>
      </c>
      <c r="V79" s="88"/>
      <c r="W79" s="88"/>
      <c r="X79" s="88"/>
      <c r="Y79" s="88"/>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row>
    <row r="80" spans="1:197" s="83" customFormat="1" ht="25.5">
      <c r="A80" s="354">
        <v>3</v>
      </c>
      <c r="B80" s="270" t="s">
        <v>674</v>
      </c>
      <c r="C80" s="271" t="s">
        <v>337</v>
      </c>
      <c r="D80" s="87"/>
      <c r="E80" s="102">
        <v>39625</v>
      </c>
      <c r="F80" s="88"/>
      <c r="G80" s="88"/>
      <c r="H80" s="88">
        <v>39625</v>
      </c>
      <c r="I80" s="93"/>
      <c r="J80" s="88"/>
      <c r="K80" s="88"/>
      <c r="L80" s="88">
        <v>56598</v>
      </c>
      <c r="M80" s="103"/>
      <c r="N80" s="88"/>
      <c r="O80" s="88"/>
      <c r="P80" s="88"/>
      <c r="Q80" s="104">
        <f t="shared" si="10"/>
        <v>2000</v>
      </c>
      <c r="R80" s="88"/>
      <c r="S80" s="88"/>
      <c r="T80" s="88"/>
      <c r="U80" s="88">
        <v>2000</v>
      </c>
      <c r="V80" s="88"/>
      <c r="W80" s="88"/>
      <c r="X80" s="88"/>
      <c r="Y80" s="88"/>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row>
    <row r="81" spans="1:197" s="83" customFormat="1" ht="25.5">
      <c r="A81" s="354">
        <v>4</v>
      </c>
      <c r="B81" s="270" t="s">
        <v>427</v>
      </c>
      <c r="C81" s="271" t="s">
        <v>340</v>
      </c>
      <c r="D81" s="87"/>
      <c r="E81" s="102">
        <v>159375</v>
      </c>
      <c r="F81" s="88"/>
      <c r="G81" s="88"/>
      <c r="H81" s="88">
        <v>159375</v>
      </c>
      <c r="I81" s="93"/>
      <c r="J81" s="88"/>
      <c r="K81" s="88"/>
      <c r="L81" s="88">
        <v>4712</v>
      </c>
      <c r="M81" s="103"/>
      <c r="N81" s="88"/>
      <c r="O81" s="88"/>
      <c r="P81" s="88"/>
      <c r="Q81" s="104">
        <f t="shared" si="10"/>
        <v>10000</v>
      </c>
      <c r="R81" s="88"/>
      <c r="S81" s="88"/>
      <c r="T81" s="88">
        <v>5000</v>
      </c>
      <c r="U81" s="88">
        <v>5000</v>
      </c>
      <c r="V81" s="88"/>
      <c r="W81" s="88"/>
      <c r="X81" s="88"/>
      <c r="Y81" s="88"/>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row>
    <row r="82" spans="1:197" s="83" customFormat="1" ht="25.5">
      <c r="A82" s="354">
        <v>5</v>
      </c>
      <c r="B82" s="270" t="s">
        <v>428</v>
      </c>
      <c r="C82" s="271" t="s">
        <v>331</v>
      </c>
      <c r="D82" s="87"/>
      <c r="E82" s="102">
        <v>305220</v>
      </c>
      <c r="F82" s="88"/>
      <c r="G82" s="88"/>
      <c r="H82" s="88">
        <v>305220</v>
      </c>
      <c r="I82" s="93"/>
      <c r="J82" s="88"/>
      <c r="K82" s="88"/>
      <c r="L82" s="88">
        <v>20990</v>
      </c>
      <c r="M82" s="103"/>
      <c r="N82" s="88"/>
      <c r="O82" s="88"/>
      <c r="P82" s="88"/>
      <c r="Q82" s="104">
        <f t="shared" si="10"/>
        <v>28000</v>
      </c>
      <c r="R82" s="88"/>
      <c r="S82" s="88"/>
      <c r="T82" s="88">
        <v>13000</v>
      </c>
      <c r="U82" s="88">
        <v>15000</v>
      </c>
      <c r="V82" s="88"/>
      <c r="W82" s="88"/>
      <c r="X82" s="88"/>
      <c r="Y82" s="88"/>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row>
    <row r="83" spans="1:197" s="83" customFormat="1" ht="25.5">
      <c r="A83" s="354">
        <v>6</v>
      </c>
      <c r="B83" s="270" t="s">
        <v>675</v>
      </c>
      <c r="C83" s="271" t="s">
        <v>413</v>
      </c>
      <c r="D83" s="87"/>
      <c r="E83" s="102">
        <v>137875</v>
      </c>
      <c r="F83" s="88"/>
      <c r="G83" s="88"/>
      <c r="H83" s="88">
        <v>137875</v>
      </c>
      <c r="I83" s="93"/>
      <c r="J83" s="88"/>
      <c r="K83" s="88"/>
      <c r="L83" s="88">
        <v>12057</v>
      </c>
      <c r="M83" s="103"/>
      <c r="N83" s="88"/>
      <c r="O83" s="88"/>
      <c r="P83" s="88"/>
      <c r="Q83" s="104">
        <f t="shared" si="10"/>
        <v>2000</v>
      </c>
      <c r="R83" s="88"/>
      <c r="S83" s="88"/>
      <c r="T83" s="88"/>
      <c r="U83" s="88">
        <v>2000</v>
      </c>
      <c r="V83" s="88"/>
      <c r="W83" s="88"/>
      <c r="X83" s="88"/>
      <c r="Y83" s="88"/>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c r="FR83" s="101"/>
      <c r="FS83" s="101"/>
      <c r="FT83" s="101"/>
      <c r="FU83" s="101"/>
      <c r="FV83" s="101"/>
      <c r="FW83" s="101"/>
      <c r="FX83" s="101"/>
      <c r="FY83" s="101"/>
      <c r="FZ83" s="101"/>
      <c r="GA83" s="101"/>
      <c r="GB83" s="101"/>
      <c r="GC83" s="101"/>
      <c r="GD83" s="101"/>
      <c r="GE83" s="101"/>
      <c r="GF83" s="101"/>
      <c r="GG83" s="101"/>
      <c r="GH83" s="101"/>
      <c r="GI83" s="101"/>
      <c r="GJ83" s="101"/>
      <c r="GK83" s="101"/>
      <c r="GL83" s="101"/>
      <c r="GM83" s="101"/>
      <c r="GN83" s="101"/>
      <c r="GO83" s="101"/>
    </row>
    <row r="84" spans="1:197" s="83" customFormat="1" ht="25.5">
      <c r="A84" s="354">
        <v>7</v>
      </c>
      <c r="B84" s="270" t="s">
        <v>410</v>
      </c>
      <c r="C84" s="271" t="s">
        <v>345</v>
      </c>
      <c r="D84" s="87"/>
      <c r="E84" s="102">
        <v>83000</v>
      </c>
      <c r="F84" s="88"/>
      <c r="G84" s="88"/>
      <c r="H84" s="88">
        <v>83000</v>
      </c>
      <c r="I84" s="93"/>
      <c r="J84" s="88"/>
      <c r="K84" s="88"/>
      <c r="L84" s="88">
        <v>13442</v>
      </c>
      <c r="M84" s="103"/>
      <c r="N84" s="88"/>
      <c r="O84" s="88"/>
      <c r="P84" s="88"/>
      <c r="Q84" s="104">
        <f t="shared" si="10"/>
        <v>9000</v>
      </c>
      <c r="R84" s="88"/>
      <c r="S84" s="88"/>
      <c r="T84" s="88">
        <v>5000</v>
      </c>
      <c r="U84" s="88">
        <v>4000</v>
      </c>
      <c r="V84" s="88"/>
      <c r="W84" s="88"/>
      <c r="X84" s="88"/>
      <c r="Y84" s="88"/>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c r="FT84" s="101"/>
      <c r="FU84" s="101"/>
      <c r="FV84" s="101"/>
      <c r="FW84" s="101"/>
      <c r="FX84" s="101"/>
      <c r="FY84" s="101"/>
      <c r="FZ84" s="101"/>
      <c r="GA84" s="101"/>
      <c r="GB84" s="101"/>
      <c r="GC84" s="101"/>
      <c r="GD84" s="101"/>
      <c r="GE84" s="101"/>
      <c r="GF84" s="101"/>
      <c r="GG84" s="101"/>
      <c r="GH84" s="101"/>
      <c r="GI84" s="101"/>
      <c r="GJ84" s="101"/>
      <c r="GK84" s="101"/>
      <c r="GL84" s="101"/>
      <c r="GM84" s="101"/>
      <c r="GN84" s="101"/>
      <c r="GO84" s="101"/>
    </row>
    <row r="85" spans="1:197" s="83" customFormat="1" ht="25.5">
      <c r="A85" s="354">
        <v>8</v>
      </c>
      <c r="B85" s="270" t="s">
        <v>676</v>
      </c>
      <c r="C85" s="271" t="s">
        <v>325</v>
      </c>
      <c r="D85" s="87"/>
      <c r="E85" s="102">
        <v>114250</v>
      </c>
      <c r="F85" s="88"/>
      <c r="G85" s="88"/>
      <c r="H85" s="88">
        <v>114250</v>
      </c>
      <c r="I85" s="93"/>
      <c r="J85" s="88"/>
      <c r="K85" s="88"/>
      <c r="L85" s="88">
        <v>5221</v>
      </c>
      <c r="M85" s="103"/>
      <c r="N85" s="88"/>
      <c r="O85" s="88"/>
      <c r="P85" s="88"/>
      <c r="Q85" s="104">
        <f t="shared" si="10"/>
        <v>2000</v>
      </c>
      <c r="R85" s="88"/>
      <c r="S85" s="88"/>
      <c r="T85" s="88"/>
      <c r="U85" s="88">
        <v>2000</v>
      </c>
      <c r="V85" s="88"/>
      <c r="W85" s="88"/>
      <c r="X85" s="88"/>
      <c r="Y85" s="88"/>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row>
    <row r="86" spans="1:197" s="83" customFormat="1" ht="25.5">
      <c r="A86" s="354">
        <v>9</v>
      </c>
      <c r="B86" s="270" t="s">
        <v>411</v>
      </c>
      <c r="C86" s="271" t="s">
        <v>341</v>
      </c>
      <c r="D86" s="87"/>
      <c r="E86" s="102">
        <v>59500</v>
      </c>
      <c r="F86" s="88"/>
      <c r="G86" s="88"/>
      <c r="H86" s="88">
        <v>59500</v>
      </c>
      <c r="I86" s="93"/>
      <c r="J86" s="88"/>
      <c r="K86" s="88"/>
      <c r="L86" s="88">
        <v>1278</v>
      </c>
      <c r="M86" s="103"/>
      <c r="N86" s="88"/>
      <c r="O86" s="88"/>
      <c r="P86" s="88"/>
      <c r="Q86" s="104">
        <f t="shared" si="10"/>
        <v>9000</v>
      </c>
      <c r="R86" s="88"/>
      <c r="S86" s="88"/>
      <c r="T86" s="88">
        <v>5000</v>
      </c>
      <c r="U86" s="88">
        <v>4000</v>
      </c>
      <c r="V86" s="88"/>
      <c r="W86" s="88"/>
      <c r="X86" s="88"/>
      <c r="Y86" s="88"/>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c r="FT86" s="101"/>
      <c r="FU86" s="101"/>
      <c r="FV86" s="101"/>
      <c r="FW86" s="101"/>
      <c r="FX86" s="101"/>
      <c r="FY86" s="101"/>
      <c r="FZ86" s="101"/>
      <c r="GA86" s="101"/>
      <c r="GB86" s="101"/>
      <c r="GC86" s="101"/>
      <c r="GD86" s="101"/>
      <c r="GE86" s="101"/>
      <c r="GF86" s="101"/>
      <c r="GG86" s="101"/>
      <c r="GH86" s="101"/>
      <c r="GI86" s="101"/>
      <c r="GJ86" s="101"/>
      <c r="GK86" s="101"/>
      <c r="GL86" s="101"/>
      <c r="GM86" s="101"/>
      <c r="GN86" s="101"/>
      <c r="GO86" s="101"/>
    </row>
    <row r="87" spans="1:197" s="83" customFormat="1" ht="98.25" customHeight="1">
      <c r="A87" s="351" t="s">
        <v>660</v>
      </c>
      <c r="B87" s="284" t="s">
        <v>872</v>
      </c>
      <c r="C87" s="268" t="s">
        <v>305</v>
      </c>
      <c r="D87" s="87" t="s">
        <v>897</v>
      </c>
      <c r="E87" s="81">
        <v>104600</v>
      </c>
      <c r="F87" s="86"/>
      <c r="G87" s="86"/>
      <c r="H87" s="86">
        <v>104600</v>
      </c>
      <c r="I87" s="92">
        <v>0</v>
      </c>
      <c r="J87" s="86"/>
      <c r="K87" s="86"/>
      <c r="L87" s="86">
        <v>2638</v>
      </c>
      <c r="M87" s="89"/>
      <c r="N87" s="86"/>
      <c r="O87" s="86"/>
      <c r="P87" s="86"/>
      <c r="Q87" s="104">
        <f t="shared" si="10"/>
        <v>4500</v>
      </c>
      <c r="R87" s="86"/>
      <c r="S87" s="86"/>
      <c r="T87" s="86">
        <v>4500</v>
      </c>
      <c r="U87" s="86"/>
      <c r="V87" s="86"/>
      <c r="W87" s="88"/>
      <c r="X87" s="88"/>
      <c r="Y87" s="88"/>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c r="FT87" s="101"/>
      <c r="FU87" s="101"/>
      <c r="FV87" s="101"/>
      <c r="FW87" s="101"/>
      <c r="FX87" s="101"/>
      <c r="FY87" s="101"/>
      <c r="FZ87" s="101"/>
      <c r="GA87" s="101"/>
      <c r="GB87" s="101"/>
      <c r="GC87" s="101"/>
      <c r="GD87" s="101"/>
      <c r="GE87" s="101"/>
      <c r="GF87" s="101"/>
      <c r="GG87" s="101"/>
      <c r="GH87" s="101"/>
      <c r="GI87" s="101"/>
      <c r="GJ87" s="101"/>
      <c r="GK87" s="101"/>
      <c r="GL87" s="101"/>
      <c r="GM87" s="101"/>
      <c r="GN87" s="101"/>
      <c r="GO87" s="101"/>
    </row>
    <row r="88" spans="1:197" s="83" customFormat="1" ht="84" customHeight="1">
      <c r="A88" s="350" t="s">
        <v>670</v>
      </c>
      <c r="B88" s="267" t="s">
        <v>678</v>
      </c>
      <c r="C88" s="268"/>
      <c r="D88" s="87" t="s">
        <v>898</v>
      </c>
      <c r="E88" s="81">
        <v>1508040</v>
      </c>
      <c r="F88" s="86"/>
      <c r="G88" s="86">
        <v>1344209</v>
      </c>
      <c r="H88" s="86">
        <v>163831</v>
      </c>
      <c r="I88" s="92">
        <v>0</v>
      </c>
      <c r="J88" s="86"/>
      <c r="K88" s="86"/>
      <c r="L88" s="86">
        <v>10707</v>
      </c>
      <c r="M88" s="89">
        <v>309088.80205499998</v>
      </c>
      <c r="N88" s="86"/>
      <c r="O88" s="86">
        <v>298212.75314599997</v>
      </c>
      <c r="P88" s="86">
        <v>10876.048908999999</v>
      </c>
      <c r="Q88" s="104">
        <f t="shared" si="10"/>
        <v>412629</v>
      </c>
      <c r="R88" s="86"/>
      <c r="S88" s="86">
        <v>368545</v>
      </c>
      <c r="T88" s="86">
        <v>26084</v>
      </c>
      <c r="U88" s="86">
        <v>18000</v>
      </c>
      <c r="V88" s="86">
        <v>0</v>
      </c>
      <c r="W88" s="88">
        <v>0</v>
      </c>
      <c r="X88" s="88"/>
      <c r="Y88" s="88">
        <v>0</v>
      </c>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c r="FT88" s="101"/>
      <c r="FU88" s="101"/>
      <c r="FV88" s="101"/>
      <c r="FW88" s="101"/>
      <c r="FX88" s="101"/>
      <c r="FY88" s="101"/>
      <c r="FZ88" s="101"/>
      <c r="GA88" s="101"/>
      <c r="GB88" s="101"/>
      <c r="GC88" s="101"/>
      <c r="GD88" s="101"/>
      <c r="GE88" s="101"/>
      <c r="GF88" s="101"/>
      <c r="GG88" s="101"/>
      <c r="GH88" s="101"/>
      <c r="GI88" s="101"/>
      <c r="GJ88" s="101"/>
      <c r="GK88" s="101"/>
      <c r="GL88" s="101"/>
      <c r="GM88" s="101"/>
      <c r="GN88" s="101"/>
      <c r="GO88" s="101"/>
    </row>
    <row r="89" spans="1:197" s="83" customFormat="1" ht="38.25">
      <c r="A89" s="354">
        <v>1</v>
      </c>
      <c r="B89" s="270" t="s">
        <v>873</v>
      </c>
      <c r="C89" s="271"/>
      <c r="D89" s="87"/>
      <c r="E89" s="102">
        <v>195439</v>
      </c>
      <c r="F89" s="88"/>
      <c r="G89" s="88">
        <v>174178</v>
      </c>
      <c r="H89" s="88">
        <v>21261</v>
      </c>
      <c r="I89" s="93"/>
      <c r="J89" s="88"/>
      <c r="K89" s="88"/>
      <c r="L89" s="88">
        <v>8190</v>
      </c>
      <c r="M89" s="103">
        <v>39540.870054999999</v>
      </c>
      <c r="N89" s="88"/>
      <c r="O89" s="88">
        <v>37895.856145999998</v>
      </c>
      <c r="P89" s="88">
        <v>1645.013909</v>
      </c>
      <c r="Q89" s="104">
        <f t="shared" si="10"/>
        <v>44088</v>
      </c>
      <c r="R89" s="88"/>
      <c r="S89" s="88">
        <v>39416</v>
      </c>
      <c r="T89" s="88">
        <v>4672</v>
      </c>
      <c r="U89" s="88"/>
      <c r="V89" s="88"/>
      <c r="W89" s="88"/>
      <c r="X89" s="88"/>
      <c r="Y89" s="88"/>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c r="FV89" s="101"/>
      <c r="FW89" s="101"/>
      <c r="FX89" s="101"/>
      <c r="FY89" s="101"/>
      <c r="FZ89" s="101"/>
      <c r="GA89" s="101"/>
      <c r="GB89" s="101"/>
      <c r="GC89" s="101"/>
      <c r="GD89" s="101"/>
      <c r="GE89" s="101"/>
      <c r="GF89" s="101"/>
      <c r="GG89" s="101"/>
      <c r="GH89" s="101"/>
      <c r="GI89" s="101"/>
      <c r="GJ89" s="101"/>
      <c r="GK89" s="101"/>
      <c r="GL89" s="101"/>
      <c r="GM89" s="101"/>
      <c r="GN89" s="101"/>
      <c r="GO89" s="101"/>
    </row>
    <row r="90" spans="1:197" s="83" customFormat="1" ht="38.25">
      <c r="A90" s="354">
        <v>2</v>
      </c>
      <c r="B90" s="270" t="s">
        <v>874</v>
      </c>
      <c r="C90" s="271"/>
      <c r="D90" s="87"/>
      <c r="E90" s="102">
        <v>108119</v>
      </c>
      <c r="F90" s="88"/>
      <c r="G90" s="88">
        <v>95999</v>
      </c>
      <c r="H90" s="88">
        <v>12120</v>
      </c>
      <c r="I90" s="93"/>
      <c r="J90" s="88"/>
      <c r="K90" s="88"/>
      <c r="L90" s="88">
        <v>3535</v>
      </c>
      <c r="M90" s="103">
        <v>15349.173999999999</v>
      </c>
      <c r="N90" s="88"/>
      <c r="O90" s="88">
        <v>15124.415999999999</v>
      </c>
      <c r="P90" s="88">
        <v>224.75800000000001</v>
      </c>
      <c r="Q90" s="104">
        <f t="shared" si="10"/>
        <v>28599</v>
      </c>
      <c r="R90" s="88"/>
      <c r="S90" s="88">
        <v>25161</v>
      </c>
      <c r="T90" s="88">
        <v>3438</v>
      </c>
      <c r="U90" s="88"/>
      <c r="V90" s="88"/>
      <c r="W90" s="88"/>
      <c r="X90" s="88"/>
      <c r="Y90" s="88"/>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1"/>
      <c r="GD90" s="101"/>
      <c r="GE90" s="101"/>
      <c r="GF90" s="101"/>
      <c r="GG90" s="101"/>
      <c r="GH90" s="101"/>
      <c r="GI90" s="101"/>
      <c r="GJ90" s="101"/>
      <c r="GK90" s="101"/>
      <c r="GL90" s="101"/>
      <c r="GM90" s="101"/>
      <c r="GN90" s="101"/>
      <c r="GO90" s="101"/>
    </row>
    <row r="91" spans="1:197" s="85" customFormat="1" ht="76.5">
      <c r="A91" s="354">
        <v>3</v>
      </c>
      <c r="B91" s="270" t="s">
        <v>875</v>
      </c>
      <c r="C91" s="271"/>
      <c r="D91" s="80"/>
      <c r="E91" s="81">
        <v>43604</v>
      </c>
      <c r="F91" s="86"/>
      <c r="G91" s="88">
        <v>38796</v>
      </c>
      <c r="H91" s="86">
        <v>4808</v>
      </c>
      <c r="I91" s="93"/>
      <c r="J91" s="86"/>
      <c r="K91" s="86"/>
      <c r="L91" s="86">
        <v>18884</v>
      </c>
      <c r="M91" s="89">
        <v>4996.0910000000003</v>
      </c>
      <c r="N91" s="89">
        <f t="shared" ref="N91" si="23">N92</f>
        <v>0</v>
      </c>
      <c r="O91" s="89">
        <v>4996.0910000000003</v>
      </c>
      <c r="P91" s="89">
        <v>0</v>
      </c>
      <c r="Q91" s="104">
        <f t="shared" si="10"/>
        <v>13704</v>
      </c>
      <c r="R91" s="86"/>
      <c r="S91" s="86">
        <v>12236</v>
      </c>
      <c r="T91" s="86">
        <v>1468</v>
      </c>
      <c r="U91" s="86"/>
      <c r="V91" s="86"/>
      <c r="W91" s="86"/>
      <c r="X91" s="86"/>
      <c r="Y91" s="86"/>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row>
    <row r="92" spans="1:197" s="85" customFormat="1" ht="76.5">
      <c r="A92" s="354">
        <v>4</v>
      </c>
      <c r="B92" s="270" t="s">
        <v>876</v>
      </c>
      <c r="C92" s="271"/>
      <c r="D92" s="80"/>
      <c r="E92" s="81">
        <v>790810</v>
      </c>
      <c r="F92" s="86"/>
      <c r="G92" s="88">
        <v>705679</v>
      </c>
      <c r="H92" s="86">
        <v>85131</v>
      </c>
      <c r="I92" s="93"/>
      <c r="J92" s="86"/>
      <c r="K92" s="86"/>
      <c r="L92" s="86">
        <v>18884</v>
      </c>
      <c r="M92" s="89">
        <v>193041.82800000001</v>
      </c>
      <c r="N92" s="89">
        <f t="shared" ref="N92" si="24">SUM(N93:N108)</f>
        <v>0</v>
      </c>
      <c r="O92" s="89">
        <v>185119.03</v>
      </c>
      <c r="P92" s="89">
        <v>7922.7979999999998</v>
      </c>
      <c r="Q92" s="104">
        <f t="shared" si="10"/>
        <v>221538</v>
      </c>
      <c r="R92" s="86"/>
      <c r="S92" s="86">
        <v>198506</v>
      </c>
      <c r="T92" s="86">
        <v>10032</v>
      </c>
      <c r="U92" s="86">
        <v>13000</v>
      </c>
      <c r="V92" s="86"/>
      <c r="W92" s="86"/>
      <c r="X92" s="86"/>
      <c r="Y92" s="86"/>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row>
    <row r="93" spans="1:197" s="85" customFormat="1" ht="38.25">
      <c r="A93" s="354">
        <v>5</v>
      </c>
      <c r="B93" s="270" t="s">
        <v>877</v>
      </c>
      <c r="C93" s="271"/>
      <c r="D93" s="80"/>
      <c r="E93" s="81">
        <v>247923</v>
      </c>
      <c r="F93" s="86"/>
      <c r="G93" s="88">
        <v>221064</v>
      </c>
      <c r="H93" s="86">
        <v>26859</v>
      </c>
      <c r="I93" s="93"/>
      <c r="J93" s="86"/>
      <c r="K93" s="86"/>
      <c r="L93" s="86">
        <v>2500</v>
      </c>
      <c r="M93" s="89">
        <v>51433.523000000001</v>
      </c>
      <c r="N93" s="86"/>
      <c r="O93" s="86">
        <v>50402.093999999997</v>
      </c>
      <c r="P93" s="88">
        <v>1031.4290000000001</v>
      </c>
      <c r="Q93" s="104">
        <f t="shared" si="10"/>
        <v>67901</v>
      </c>
      <c r="R93" s="86"/>
      <c r="S93" s="86">
        <v>60545</v>
      </c>
      <c r="T93" s="86">
        <v>2356</v>
      </c>
      <c r="U93" s="86">
        <v>5000</v>
      </c>
      <c r="V93" s="86"/>
      <c r="W93" s="86"/>
      <c r="X93" s="88"/>
      <c r="Y93" s="86"/>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row>
    <row r="94" spans="1:197" s="85" customFormat="1" ht="51">
      <c r="A94" s="354">
        <v>6</v>
      </c>
      <c r="B94" s="270" t="s">
        <v>878</v>
      </c>
      <c r="C94" s="271"/>
      <c r="D94" s="80"/>
      <c r="E94" s="81">
        <v>51587</v>
      </c>
      <c r="F94" s="86"/>
      <c r="G94" s="88">
        <v>45814</v>
      </c>
      <c r="H94" s="86">
        <v>5773</v>
      </c>
      <c r="I94" s="93"/>
      <c r="J94" s="86"/>
      <c r="K94" s="86"/>
      <c r="L94" s="86">
        <v>250</v>
      </c>
      <c r="M94" s="89">
        <v>4237.3159999999998</v>
      </c>
      <c r="N94" s="86"/>
      <c r="O94" s="86">
        <v>4185.2659999999996</v>
      </c>
      <c r="P94" s="88">
        <v>52.05</v>
      </c>
      <c r="Q94" s="104">
        <f t="shared" si="10"/>
        <v>16590</v>
      </c>
      <c r="R94" s="86"/>
      <c r="S94" s="86">
        <v>14745</v>
      </c>
      <c r="T94" s="86">
        <v>1845</v>
      </c>
      <c r="U94" s="86"/>
      <c r="V94" s="86"/>
      <c r="W94" s="86"/>
      <c r="X94" s="88"/>
      <c r="Y94" s="86"/>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row>
    <row r="95" spans="1:197" s="85" customFormat="1" ht="63.75">
      <c r="A95" s="354">
        <v>7</v>
      </c>
      <c r="B95" s="270" t="s">
        <v>879</v>
      </c>
      <c r="C95" s="271"/>
      <c r="D95" s="80"/>
      <c r="E95" s="81">
        <v>33583</v>
      </c>
      <c r="F95" s="86"/>
      <c r="G95" s="88">
        <v>29985</v>
      </c>
      <c r="H95" s="86">
        <v>3598</v>
      </c>
      <c r="I95" s="93"/>
      <c r="J95" s="86"/>
      <c r="K95" s="86"/>
      <c r="L95" s="86">
        <v>1500</v>
      </c>
      <c r="M95" s="89">
        <v>490</v>
      </c>
      <c r="N95" s="86"/>
      <c r="O95" s="86">
        <v>490</v>
      </c>
      <c r="P95" s="88">
        <v>0</v>
      </c>
      <c r="Q95" s="104">
        <f t="shared" si="10"/>
        <v>8557</v>
      </c>
      <c r="R95" s="86"/>
      <c r="S95" s="86">
        <v>7640</v>
      </c>
      <c r="T95" s="86">
        <v>917</v>
      </c>
      <c r="U95" s="86"/>
      <c r="V95" s="86"/>
      <c r="W95" s="86"/>
      <c r="X95" s="88"/>
      <c r="Y95" s="86"/>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row>
    <row r="96" spans="1:197" s="85" customFormat="1" ht="89.25">
      <c r="A96" s="354">
        <v>8</v>
      </c>
      <c r="B96" s="270" t="s">
        <v>880</v>
      </c>
      <c r="C96" s="271"/>
      <c r="D96" s="80"/>
      <c r="E96" s="81">
        <v>36975</v>
      </c>
      <c r="F96" s="86"/>
      <c r="G96" s="88">
        <v>32694</v>
      </c>
      <c r="H96" s="86">
        <v>4281</v>
      </c>
      <c r="I96" s="93"/>
      <c r="J96" s="86"/>
      <c r="K96" s="86"/>
      <c r="L96" s="86">
        <v>1700</v>
      </c>
      <c r="M96" s="89">
        <v>0</v>
      </c>
      <c r="N96" s="86"/>
      <c r="O96" s="86"/>
      <c r="P96" s="88"/>
      <c r="Q96" s="104">
        <f t="shared" si="10"/>
        <v>11652</v>
      </c>
      <c r="R96" s="86"/>
      <c r="S96" s="86">
        <v>10296</v>
      </c>
      <c r="T96" s="86">
        <v>1356</v>
      </c>
      <c r="U96" s="86"/>
      <c r="V96" s="86"/>
      <c r="W96" s="86"/>
      <c r="X96" s="88"/>
      <c r="Y96" s="86"/>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row>
    <row r="97" spans="1:197" s="85" customFormat="1" ht="25.5" customHeight="1">
      <c r="A97" s="351" t="s">
        <v>671</v>
      </c>
      <c r="B97" s="275" t="s">
        <v>679</v>
      </c>
      <c r="C97" s="271" t="s">
        <v>889</v>
      </c>
      <c r="D97" s="80" t="s">
        <v>680</v>
      </c>
      <c r="E97" s="81">
        <v>1510123.32</v>
      </c>
      <c r="F97" s="86"/>
      <c r="G97" s="88">
        <v>1346045</v>
      </c>
      <c r="H97" s="86">
        <v>164078.32</v>
      </c>
      <c r="I97" s="93">
        <v>0</v>
      </c>
      <c r="J97" s="86"/>
      <c r="K97" s="86"/>
      <c r="L97" s="86">
        <v>3000</v>
      </c>
      <c r="M97" s="89">
        <v>870944.99</v>
      </c>
      <c r="N97" s="86"/>
      <c r="O97" s="86">
        <v>776462</v>
      </c>
      <c r="P97" s="88">
        <v>94482.99</v>
      </c>
      <c r="Q97" s="104">
        <f t="shared" si="10"/>
        <v>409452</v>
      </c>
      <c r="R97" s="86"/>
      <c r="S97" s="86">
        <v>364915</v>
      </c>
      <c r="T97" s="86">
        <v>24537</v>
      </c>
      <c r="U97" s="86">
        <v>20000</v>
      </c>
      <c r="V97" s="86">
        <v>0</v>
      </c>
      <c r="W97" s="86">
        <v>0</v>
      </c>
      <c r="X97" s="88"/>
      <c r="Y97" s="86">
        <v>0</v>
      </c>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row>
    <row r="98" spans="1:197" s="85" customFormat="1" ht="51">
      <c r="A98" s="353">
        <v>1</v>
      </c>
      <c r="B98" s="266" t="s">
        <v>881</v>
      </c>
      <c r="C98" s="271" t="s">
        <v>889</v>
      </c>
      <c r="D98" s="80"/>
      <c r="E98" s="81"/>
      <c r="F98" s="86"/>
      <c r="G98" s="88"/>
      <c r="H98" s="86"/>
      <c r="I98" s="93"/>
      <c r="J98" s="86"/>
      <c r="K98" s="86"/>
      <c r="L98" s="86">
        <v>200</v>
      </c>
      <c r="M98" s="89">
        <v>707955.64</v>
      </c>
      <c r="N98" s="86"/>
      <c r="O98" s="86">
        <v>634327</v>
      </c>
      <c r="P98" s="88">
        <v>73628.639999999999</v>
      </c>
      <c r="Q98" s="104">
        <f t="shared" si="10"/>
        <v>323540</v>
      </c>
      <c r="R98" s="86"/>
      <c r="S98" s="86">
        <v>288875</v>
      </c>
      <c r="T98" s="86">
        <v>14665</v>
      </c>
      <c r="U98" s="86">
        <v>20000</v>
      </c>
      <c r="V98" s="86"/>
      <c r="W98" s="86"/>
      <c r="X98" s="88"/>
      <c r="Y98" s="86"/>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row>
    <row r="99" spans="1:197" s="85" customFormat="1" ht="75.75" customHeight="1">
      <c r="A99" s="353">
        <v>2</v>
      </c>
      <c r="B99" s="266" t="s">
        <v>882</v>
      </c>
      <c r="C99" s="271" t="s">
        <v>890</v>
      </c>
      <c r="D99" s="80"/>
      <c r="E99" s="81"/>
      <c r="F99" s="86"/>
      <c r="G99" s="88"/>
      <c r="H99" s="86"/>
      <c r="I99" s="93"/>
      <c r="J99" s="86"/>
      <c r="K99" s="86"/>
      <c r="L99" s="86">
        <v>50</v>
      </c>
      <c r="M99" s="89">
        <v>133621.6</v>
      </c>
      <c r="N99" s="86"/>
      <c r="O99" s="86">
        <v>119305</v>
      </c>
      <c r="P99" s="88">
        <v>14316.6</v>
      </c>
      <c r="Q99" s="104">
        <f t="shared" si="10"/>
        <v>57267</v>
      </c>
      <c r="R99" s="86"/>
      <c r="S99" s="86">
        <v>51131</v>
      </c>
      <c r="T99" s="86">
        <v>6136</v>
      </c>
      <c r="U99" s="86"/>
      <c r="V99" s="86"/>
      <c r="W99" s="86"/>
      <c r="X99" s="88"/>
      <c r="Y99" s="86"/>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row>
    <row r="100" spans="1:197" s="85" customFormat="1" ht="54" customHeight="1">
      <c r="A100" s="353">
        <v>3</v>
      </c>
      <c r="B100" s="266" t="s">
        <v>883</v>
      </c>
      <c r="C100" s="271" t="s">
        <v>891</v>
      </c>
      <c r="D100" s="80"/>
      <c r="E100" s="81"/>
      <c r="F100" s="86"/>
      <c r="G100" s="88"/>
      <c r="H100" s="86"/>
      <c r="I100" s="93"/>
      <c r="J100" s="86"/>
      <c r="K100" s="86"/>
      <c r="L100" s="86">
        <v>5200</v>
      </c>
      <c r="M100" s="89">
        <v>29367.75</v>
      </c>
      <c r="N100" s="86"/>
      <c r="O100" s="86">
        <v>22830</v>
      </c>
      <c r="P100" s="88">
        <v>6537.75</v>
      </c>
      <c r="Q100" s="104">
        <f t="shared" si="10"/>
        <v>28645</v>
      </c>
      <c r="R100" s="86"/>
      <c r="S100" s="86">
        <v>24909</v>
      </c>
      <c r="T100" s="86">
        <v>3736</v>
      </c>
      <c r="U100" s="86"/>
      <c r="V100" s="86"/>
      <c r="W100" s="86"/>
      <c r="X100" s="88"/>
      <c r="Y100" s="86"/>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row>
    <row r="101" spans="1:197" s="85" customFormat="1" ht="40.5" customHeight="1">
      <c r="A101" s="351" t="s">
        <v>677</v>
      </c>
      <c r="B101" s="275" t="s">
        <v>681</v>
      </c>
      <c r="C101" s="285"/>
      <c r="D101" s="268" t="s">
        <v>899</v>
      </c>
      <c r="E101" s="286">
        <f>F101+G101+H101</f>
        <v>1710275.0020000003</v>
      </c>
      <c r="F101" s="86">
        <v>151125</v>
      </c>
      <c r="G101" s="86">
        <f>SUM(G102:G121)</f>
        <v>774150.00100000016</v>
      </c>
      <c r="H101" s="86">
        <f>SUM(H102:H121)</f>
        <v>785000.00100000005</v>
      </c>
      <c r="I101" s="86"/>
      <c r="J101" s="86"/>
      <c r="K101" s="86"/>
      <c r="L101" s="86"/>
      <c r="M101" s="89">
        <f>SUM(M102:M121)</f>
        <v>530871.70681999996</v>
      </c>
      <c r="N101" s="89">
        <f t="shared" ref="N101:P101" si="25">SUM(N102:N121)</f>
        <v>0</v>
      </c>
      <c r="O101" s="89">
        <f t="shared" si="25"/>
        <v>295991.68782000005</v>
      </c>
      <c r="P101" s="89">
        <f t="shared" si="25"/>
        <v>234880.019</v>
      </c>
      <c r="Q101" s="104">
        <f>SUM(Q102:Q121)</f>
        <v>455345</v>
      </c>
      <c r="R101" s="86"/>
      <c r="S101" s="86">
        <f>SUM(S102:S121)</f>
        <v>176345</v>
      </c>
      <c r="T101" s="86">
        <f>SUM(T102:T121)</f>
        <v>95250</v>
      </c>
      <c r="U101" s="86">
        <f t="shared" ref="U101:Y101" si="26">SUM(U102:U121)</f>
        <v>163750</v>
      </c>
      <c r="V101" s="86">
        <f t="shared" si="26"/>
        <v>20000</v>
      </c>
      <c r="W101" s="86">
        <f t="shared" si="26"/>
        <v>0</v>
      </c>
      <c r="X101" s="86">
        <f t="shared" si="26"/>
        <v>0</v>
      </c>
      <c r="Y101" s="86">
        <f t="shared" si="26"/>
        <v>0</v>
      </c>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row>
    <row r="102" spans="1:197" s="85" customFormat="1" ht="15">
      <c r="A102" s="354">
        <v>1</v>
      </c>
      <c r="B102" s="287" t="s">
        <v>414</v>
      </c>
      <c r="C102" s="285"/>
      <c r="D102" s="285"/>
      <c r="E102" s="286">
        <f>F102+G102+H102</f>
        <v>18943.256000000001</v>
      </c>
      <c r="F102" s="86"/>
      <c r="G102" s="93">
        <v>11293.255999999999</v>
      </c>
      <c r="H102" s="93">
        <v>7650</v>
      </c>
      <c r="I102" s="86"/>
      <c r="J102" s="86"/>
      <c r="K102" s="86"/>
      <c r="L102" s="86"/>
      <c r="M102" s="89">
        <f>N102+O102+P102</f>
        <v>3403.35</v>
      </c>
      <c r="N102" s="86"/>
      <c r="O102" s="88">
        <v>3103.35</v>
      </c>
      <c r="P102" s="88">
        <v>300</v>
      </c>
      <c r="Q102" s="90">
        <f>R102+S102+T102+U102+V102+W102+X102+Y102</f>
        <v>8350</v>
      </c>
      <c r="R102" s="86"/>
      <c r="S102" s="93">
        <v>3400</v>
      </c>
      <c r="T102" s="93"/>
      <c r="U102" s="88">
        <v>4950</v>
      </c>
      <c r="V102" s="88"/>
      <c r="W102" s="88"/>
      <c r="X102" s="88"/>
      <c r="Y102" s="88"/>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row>
    <row r="103" spans="1:197" s="85" customFormat="1" ht="15">
      <c r="A103" s="354">
        <f t="shared" ref="A103:A120" si="27">+A102+1</f>
        <v>2</v>
      </c>
      <c r="B103" s="287" t="s">
        <v>415</v>
      </c>
      <c r="C103" s="285"/>
      <c r="D103" s="285"/>
      <c r="E103" s="286">
        <f t="shared" ref="E103:E121" si="28">F103+G103+H103</f>
        <v>18293.256000000001</v>
      </c>
      <c r="F103" s="86"/>
      <c r="G103" s="93">
        <v>11293.255999999999</v>
      </c>
      <c r="H103" s="93">
        <v>7000</v>
      </c>
      <c r="I103" s="86"/>
      <c r="J103" s="86"/>
      <c r="K103" s="86"/>
      <c r="L103" s="86"/>
      <c r="M103" s="89">
        <f t="shared" ref="M103:M120" si="29">N103+O103+P103</f>
        <v>3294.4070000000002</v>
      </c>
      <c r="N103" s="86"/>
      <c r="O103" s="88">
        <v>3294.4070000000002</v>
      </c>
      <c r="P103" s="88">
        <v>0</v>
      </c>
      <c r="Q103" s="90">
        <f t="shared" ref="Q103:Q121" si="30">R103+S103+T103+U103+V103+W103+X103+Y103</f>
        <v>8200</v>
      </c>
      <c r="R103" s="86"/>
      <c r="S103" s="93">
        <v>3400</v>
      </c>
      <c r="T103" s="93"/>
      <c r="U103" s="88">
        <v>4800</v>
      </c>
      <c r="V103" s="88"/>
      <c r="W103" s="88"/>
      <c r="X103" s="88"/>
      <c r="Y103" s="88"/>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c r="GH103" s="82"/>
      <c r="GI103" s="82"/>
      <c r="GJ103" s="82"/>
      <c r="GK103" s="82"/>
      <c r="GL103" s="82"/>
      <c r="GM103" s="82"/>
      <c r="GN103" s="82"/>
      <c r="GO103" s="82"/>
    </row>
    <row r="104" spans="1:197" s="85" customFormat="1" ht="15">
      <c r="A104" s="354">
        <f t="shared" si="27"/>
        <v>3</v>
      </c>
      <c r="B104" s="287" t="s">
        <v>416</v>
      </c>
      <c r="C104" s="285"/>
      <c r="D104" s="285"/>
      <c r="E104" s="286">
        <f t="shared" si="28"/>
        <v>40586.512000000002</v>
      </c>
      <c r="F104" s="86"/>
      <c r="G104" s="93">
        <v>22586.511999999999</v>
      </c>
      <c r="H104" s="93">
        <v>18000</v>
      </c>
      <c r="I104" s="86"/>
      <c r="J104" s="86"/>
      <c r="K104" s="86"/>
      <c r="L104" s="86"/>
      <c r="M104" s="89">
        <f t="shared" si="29"/>
        <v>7744.8351000000002</v>
      </c>
      <c r="N104" s="86"/>
      <c r="O104" s="88">
        <v>7744.8351000000002</v>
      </c>
      <c r="P104" s="88">
        <v>0</v>
      </c>
      <c r="Q104" s="90">
        <f t="shared" si="30"/>
        <v>19400</v>
      </c>
      <c r="R104" s="86"/>
      <c r="S104" s="93">
        <v>6800</v>
      </c>
      <c r="T104" s="93">
        <v>5100</v>
      </c>
      <c r="U104" s="88">
        <v>6500</v>
      </c>
      <c r="V104" s="88">
        <v>1000</v>
      </c>
      <c r="W104" s="88"/>
      <c r="X104" s="88"/>
      <c r="Y104" s="88"/>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row>
    <row r="105" spans="1:197" s="85" customFormat="1" ht="15">
      <c r="A105" s="354">
        <f t="shared" si="27"/>
        <v>4</v>
      </c>
      <c r="B105" s="287" t="s">
        <v>423</v>
      </c>
      <c r="C105" s="285"/>
      <c r="D105" s="285"/>
      <c r="E105" s="286">
        <f t="shared" si="28"/>
        <v>63393.14</v>
      </c>
      <c r="F105" s="86"/>
      <c r="G105" s="93">
        <v>28233.14</v>
      </c>
      <c r="H105" s="93">
        <v>35160</v>
      </c>
      <c r="I105" s="86"/>
      <c r="J105" s="86"/>
      <c r="K105" s="86"/>
      <c r="L105" s="86"/>
      <c r="M105" s="89">
        <f t="shared" si="29"/>
        <v>15957.880000000001</v>
      </c>
      <c r="N105" s="86"/>
      <c r="O105" s="88">
        <v>9503.2900000000009</v>
      </c>
      <c r="P105" s="88">
        <v>6454.59</v>
      </c>
      <c r="Q105" s="90">
        <f t="shared" si="30"/>
        <v>25250</v>
      </c>
      <c r="R105" s="86"/>
      <c r="S105" s="93">
        <v>8500</v>
      </c>
      <c r="T105" s="93">
        <v>7350</v>
      </c>
      <c r="U105" s="88">
        <v>8400</v>
      </c>
      <c r="V105" s="88">
        <v>1000</v>
      </c>
      <c r="W105" s="88"/>
      <c r="X105" s="88"/>
      <c r="Y105" s="88"/>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row>
    <row r="106" spans="1:197" s="85" customFormat="1" ht="15">
      <c r="A106" s="354">
        <f t="shared" si="27"/>
        <v>5</v>
      </c>
      <c r="B106" s="287" t="s">
        <v>418</v>
      </c>
      <c r="C106" s="285"/>
      <c r="D106" s="285"/>
      <c r="E106" s="286">
        <f t="shared" si="28"/>
        <v>72956.453999999998</v>
      </c>
      <c r="F106" s="86"/>
      <c r="G106" s="93">
        <v>31056.454000000002</v>
      </c>
      <c r="H106" s="93">
        <v>41900</v>
      </c>
      <c r="I106" s="86"/>
      <c r="J106" s="86"/>
      <c r="K106" s="86"/>
      <c r="L106" s="86"/>
      <c r="M106" s="89">
        <f t="shared" si="29"/>
        <v>10550.614</v>
      </c>
      <c r="N106" s="86"/>
      <c r="O106" s="88">
        <v>10361.614</v>
      </c>
      <c r="P106" s="88">
        <v>189</v>
      </c>
      <c r="Q106" s="90">
        <f t="shared" si="30"/>
        <v>30200</v>
      </c>
      <c r="R106" s="86"/>
      <c r="S106" s="93">
        <v>9350</v>
      </c>
      <c r="T106" s="93">
        <v>6850</v>
      </c>
      <c r="U106" s="88">
        <v>10000</v>
      </c>
      <c r="V106" s="88">
        <v>4000</v>
      </c>
      <c r="W106" s="88"/>
      <c r="X106" s="88"/>
      <c r="Y106" s="88"/>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row>
    <row r="107" spans="1:197" s="85" customFormat="1" ht="15">
      <c r="A107" s="354">
        <f t="shared" si="27"/>
        <v>6</v>
      </c>
      <c r="B107" s="287" t="s">
        <v>653</v>
      </c>
      <c r="C107" s="285"/>
      <c r="D107" s="285"/>
      <c r="E107" s="286">
        <f t="shared" si="28"/>
        <v>137444.81</v>
      </c>
      <c r="F107" s="86"/>
      <c r="G107" s="93">
        <v>75597.917000000001</v>
      </c>
      <c r="H107" s="93">
        <v>61846.892999999996</v>
      </c>
      <c r="I107" s="86"/>
      <c r="J107" s="86"/>
      <c r="K107" s="86"/>
      <c r="L107" s="86"/>
      <c r="M107" s="89">
        <f t="shared" si="29"/>
        <v>66312.703999999998</v>
      </c>
      <c r="N107" s="86"/>
      <c r="O107" s="88">
        <v>40179.703999999998</v>
      </c>
      <c r="P107" s="88">
        <v>26133</v>
      </c>
      <c r="Q107" s="90">
        <f t="shared" si="30"/>
        <v>34177</v>
      </c>
      <c r="R107" s="86"/>
      <c r="S107" s="93">
        <v>16230</v>
      </c>
      <c r="T107" s="93">
        <v>6089</v>
      </c>
      <c r="U107" s="88">
        <v>10858</v>
      </c>
      <c r="V107" s="88">
        <v>1000</v>
      </c>
      <c r="W107" s="88"/>
      <c r="X107" s="88"/>
      <c r="Y107" s="88"/>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row>
    <row r="108" spans="1:197" s="85" customFormat="1" ht="15">
      <c r="A108" s="354">
        <f t="shared" si="27"/>
        <v>7</v>
      </c>
      <c r="B108" s="287" t="s">
        <v>417</v>
      </c>
      <c r="C108" s="285"/>
      <c r="D108" s="285"/>
      <c r="E108" s="286">
        <f t="shared" si="28"/>
        <v>175569.28999999998</v>
      </c>
      <c r="F108" s="86"/>
      <c r="G108" s="93">
        <v>76553.731</v>
      </c>
      <c r="H108" s="93">
        <v>99015.558999999994</v>
      </c>
      <c r="I108" s="86"/>
      <c r="J108" s="86"/>
      <c r="K108" s="86"/>
      <c r="L108" s="86"/>
      <c r="M108" s="89">
        <f t="shared" si="29"/>
        <v>51350.289600000004</v>
      </c>
      <c r="N108" s="86"/>
      <c r="O108" s="88">
        <v>26904.792600000001</v>
      </c>
      <c r="P108" s="88">
        <v>24445.496999999999</v>
      </c>
      <c r="Q108" s="90">
        <f t="shared" si="30"/>
        <v>54541</v>
      </c>
      <c r="R108" s="86"/>
      <c r="S108" s="93">
        <v>19926</v>
      </c>
      <c r="T108" s="93">
        <v>8615</v>
      </c>
      <c r="U108" s="88">
        <v>22000</v>
      </c>
      <c r="V108" s="88">
        <v>4000</v>
      </c>
      <c r="W108" s="88"/>
      <c r="X108" s="88"/>
      <c r="Y108" s="88"/>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row>
    <row r="109" spans="1:197" s="85" customFormat="1" ht="15">
      <c r="A109" s="354">
        <f t="shared" si="27"/>
        <v>8</v>
      </c>
      <c r="B109" s="287" t="s">
        <v>419</v>
      </c>
      <c r="C109" s="285"/>
      <c r="D109" s="285"/>
      <c r="E109" s="286">
        <f t="shared" si="28"/>
        <v>166387.25699999998</v>
      </c>
      <c r="F109" s="86"/>
      <c r="G109" s="93">
        <v>64466.788</v>
      </c>
      <c r="H109" s="93">
        <v>101920.469</v>
      </c>
      <c r="I109" s="86">
        <f t="shared" ref="I109" si="31">L109</f>
        <v>0</v>
      </c>
      <c r="J109" s="86"/>
      <c r="K109" s="86"/>
      <c r="L109" s="86"/>
      <c r="M109" s="89">
        <f t="shared" si="29"/>
        <v>53080.825799999999</v>
      </c>
      <c r="N109" s="86"/>
      <c r="O109" s="88">
        <v>26375.0478</v>
      </c>
      <c r="P109" s="88">
        <v>26705.777999999998</v>
      </c>
      <c r="Q109" s="90">
        <f t="shared" si="30"/>
        <v>44034</v>
      </c>
      <c r="R109" s="88"/>
      <c r="S109" s="93">
        <v>14414</v>
      </c>
      <c r="T109" s="93">
        <v>6620</v>
      </c>
      <c r="U109" s="88">
        <v>20000</v>
      </c>
      <c r="V109" s="88">
        <v>3000</v>
      </c>
      <c r="W109" s="88"/>
      <c r="X109" s="88"/>
      <c r="Y109" s="88"/>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82"/>
      <c r="GF109" s="82"/>
      <c r="GG109" s="82"/>
      <c r="GH109" s="82"/>
      <c r="GI109" s="82"/>
      <c r="GJ109" s="82"/>
      <c r="GK109" s="82"/>
      <c r="GL109" s="82"/>
      <c r="GM109" s="82"/>
      <c r="GN109" s="82"/>
      <c r="GO109" s="82"/>
    </row>
    <row r="110" spans="1:197" s="85" customFormat="1" ht="15">
      <c r="A110" s="354">
        <f t="shared" si="27"/>
        <v>9</v>
      </c>
      <c r="B110" s="287" t="s">
        <v>422</v>
      </c>
      <c r="C110" s="285"/>
      <c r="D110" s="285"/>
      <c r="E110" s="286">
        <f t="shared" si="28"/>
        <v>148390.932</v>
      </c>
      <c r="F110" s="86"/>
      <c r="G110" s="93">
        <v>42349.71</v>
      </c>
      <c r="H110" s="93">
        <v>106041.22199999999</v>
      </c>
      <c r="I110" s="86"/>
      <c r="J110" s="86"/>
      <c r="K110" s="86"/>
      <c r="L110" s="86">
        <v>49599.199999999997</v>
      </c>
      <c r="M110" s="89">
        <f t="shared" si="29"/>
        <v>36036.184600000001</v>
      </c>
      <c r="N110" s="86"/>
      <c r="O110" s="88">
        <v>13578.794599999999</v>
      </c>
      <c r="P110" s="88">
        <v>22457.39</v>
      </c>
      <c r="Q110" s="90">
        <f t="shared" si="30"/>
        <v>49404</v>
      </c>
      <c r="R110" s="88"/>
      <c r="S110" s="93">
        <v>11562</v>
      </c>
      <c r="T110" s="93">
        <v>8342</v>
      </c>
      <c r="U110" s="88">
        <v>24500</v>
      </c>
      <c r="V110" s="88">
        <v>5000</v>
      </c>
      <c r="W110" s="88"/>
      <c r="X110" s="88"/>
      <c r="Y110" s="88"/>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row>
    <row r="111" spans="1:197" s="85" customFormat="1" ht="15">
      <c r="A111" s="354">
        <f t="shared" si="27"/>
        <v>10</v>
      </c>
      <c r="B111" s="287" t="s">
        <v>654</v>
      </c>
      <c r="C111" s="285"/>
      <c r="D111" s="285"/>
      <c r="E111" s="286">
        <f t="shared" si="28"/>
        <v>117302.594</v>
      </c>
      <c r="F111" s="106"/>
      <c r="G111" s="107">
        <v>82709.78</v>
      </c>
      <c r="H111" s="107">
        <v>34592.813999999998</v>
      </c>
      <c r="I111" s="86"/>
      <c r="J111" s="86"/>
      <c r="K111" s="86"/>
      <c r="L111" s="86">
        <v>90564</v>
      </c>
      <c r="M111" s="89">
        <f t="shared" si="29"/>
        <v>29446.737999999998</v>
      </c>
      <c r="N111" s="86"/>
      <c r="O111" s="88">
        <v>15491.132</v>
      </c>
      <c r="P111" s="88">
        <v>13955.606</v>
      </c>
      <c r="Q111" s="90">
        <f t="shared" si="30"/>
        <v>27244</v>
      </c>
      <c r="R111" s="88"/>
      <c r="S111" s="93">
        <v>18154</v>
      </c>
      <c r="T111" s="93">
        <v>4090</v>
      </c>
      <c r="U111" s="88">
        <v>5000</v>
      </c>
      <c r="V111" s="88"/>
      <c r="W111" s="88"/>
      <c r="X111" s="88"/>
      <c r="Y111" s="88"/>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row>
    <row r="112" spans="1:197" s="85" customFormat="1" ht="15">
      <c r="A112" s="354">
        <f t="shared" si="27"/>
        <v>11</v>
      </c>
      <c r="B112" s="287" t="s">
        <v>425</v>
      </c>
      <c r="C112" s="285"/>
      <c r="D112" s="285"/>
      <c r="E112" s="286">
        <f t="shared" si="28"/>
        <v>66322.95</v>
      </c>
      <c r="F112" s="106"/>
      <c r="G112" s="107">
        <v>44217.21</v>
      </c>
      <c r="H112" s="107">
        <v>22105.74</v>
      </c>
      <c r="I112" s="86"/>
      <c r="J112" s="86"/>
      <c r="K112" s="86"/>
      <c r="L112" s="86">
        <v>430000</v>
      </c>
      <c r="M112" s="89">
        <f t="shared" si="29"/>
        <v>25917.595000000001</v>
      </c>
      <c r="N112" s="86"/>
      <c r="O112" s="88">
        <v>16684.600999999999</v>
      </c>
      <c r="P112" s="88">
        <v>9232.9940000000006</v>
      </c>
      <c r="Q112" s="90">
        <f t="shared" si="30"/>
        <v>15755</v>
      </c>
      <c r="R112" s="88"/>
      <c r="S112" s="93">
        <v>9300</v>
      </c>
      <c r="T112" s="93">
        <v>3455</v>
      </c>
      <c r="U112" s="88">
        <v>3000</v>
      </c>
      <c r="V112" s="88"/>
      <c r="W112" s="88"/>
      <c r="X112" s="88"/>
      <c r="Y112" s="88"/>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row>
    <row r="113" spans="1:175" s="85" customFormat="1" ht="15">
      <c r="A113" s="354">
        <f t="shared" si="27"/>
        <v>12</v>
      </c>
      <c r="B113" s="287" t="s">
        <v>426</v>
      </c>
      <c r="C113" s="285"/>
      <c r="D113" s="285"/>
      <c r="E113" s="286">
        <f t="shared" si="28"/>
        <v>151818.83600000001</v>
      </c>
      <c r="F113" s="110">
        <f t="shared" ref="F113:R113" si="32">F115+F118</f>
        <v>0</v>
      </c>
      <c r="G113" s="99">
        <v>101214.107</v>
      </c>
      <c r="H113" s="99">
        <v>50604.728999999999</v>
      </c>
      <c r="I113" s="81"/>
      <c r="J113" s="81">
        <f t="shared" si="32"/>
        <v>0</v>
      </c>
      <c r="K113" s="81">
        <f t="shared" si="32"/>
        <v>0</v>
      </c>
      <c r="L113" s="81">
        <f t="shared" si="32"/>
        <v>57305</v>
      </c>
      <c r="M113" s="89">
        <f t="shared" si="29"/>
        <v>65603.649439999994</v>
      </c>
      <c r="N113" s="81">
        <f t="shared" si="32"/>
        <v>0</v>
      </c>
      <c r="O113" s="102">
        <v>36567.796439999998</v>
      </c>
      <c r="P113" s="102">
        <v>29035.852999999999</v>
      </c>
      <c r="Q113" s="90">
        <f t="shared" si="30"/>
        <v>42650</v>
      </c>
      <c r="R113" s="102">
        <f t="shared" si="32"/>
        <v>0</v>
      </c>
      <c r="S113" s="99">
        <v>30664</v>
      </c>
      <c r="T113" s="99">
        <v>8686</v>
      </c>
      <c r="U113" s="112">
        <v>2300</v>
      </c>
      <c r="V113" s="99">
        <v>1000</v>
      </c>
      <c r="W113" s="102"/>
      <c r="X113" s="102"/>
      <c r="Y113" s="10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row>
    <row r="114" spans="1:175" s="85" customFormat="1" ht="17.25" customHeight="1">
      <c r="A114" s="354">
        <f t="shared" si="27"/>
        <v>13</v>
      </c>
      <c r="B114" s="288" t="s">
        <v>411</v>
      </c>
      <c r="C114" s="285"/>
      <c r="D114" s="285"/>
      <c r="E114" s="286">
        <f t="shared" si="28"/>
        <v>39542.441999999995</v>
      </c>
      <c r="F114" s="91">
        <f t="shared" ref="F114:R114" si="33">F115+F118</f>
        <v>0</v>
      </c>
      <c r="G114" s="99">
        <v>21542.441999999999</v>
      </c>
      <c r="H114" s="99">
        <v>18000</v>
      </c>
      <c r="I114" s="91"/>
      <c r="J114" s="91">
        <f t="shared" si="33"/>
        <v>0</v>
      </c>
      <c r="K114" s="91">
        <f t="shared" si="33"/>
        <v>0</v>
      </c>
      <c r="L114" s="91">
        <f t="shared" si="33"/>
        <v>57305</v>
      </c>
      <c r="M114" s="89">
        <f t="shared" si="29"/>
        <v>21364.803</v>
      </c>
      <c r="N114" s="91">
        <f t="shared" si="33"/>
        <v>0</v>
      </c>
      <c r="O114" s="99">
        <v>14152.41</v>
      </c>
      <c r="P114" s="99">
        <v>7212.393</v>
      </c>
      <c r="Q114" s="90">
        <f t="shared" si="30"/>
        <v>10550</v>
      </c>
      <c r="R114" s="99">
        <f t="shared" si="33"/>
        <v>0</v>
      </c>
      <c r="S114" s="99">
        <v>2550</v>
      </c>
      <c r="T114" s="99">
        <v>3000</v>
      </c>
      <c r="U114" s="112">
        <v>5000</v>
      </c>
      <c r="V114" s="99"/>
      <c r="W114" s="99"/>
      <c r="X114" s="99"/>
      <c r="Y114" s="99"/>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row>
    <row r="115" spans="1:175" s="85" customFormat="1" ht="15">
      <c r="A115" s="354">
        <f t="shared" si="27"/>
        <v>14</v>
      </c>
      <c r="B115" s="287" t="s">
        <v>430</v>
      </c>
      <c r="C115" s="285"/>
      <c r="D115" s="285"/>
      <c r="E115" s="286">
        <f t="shared" si="28"/>
        <v>40706.627999999997</v>
      </c>
      <c r="F115" s="91">
        <f t="shared" ref="F115:R115" si="34">F116+F117</f>
        <v>0</v>
      </c>
      <c r="G115" s="99">
        <v>20586.628000000001</v>
      </c>
      <c r="H115" s="99">
        <v>20120</v>
      </c>
      <c r="I115" s="91">
        <f t="shared" si="34"/>
        <v>0</v>
      </c>
      <c r="J115" s="91">
        <f t="shared" si="34"/>
        <v>0</v>
      </c>
      <c r="K115" s="91">
        <f t="shared" si="34"/>
        <v>0</v>
      </c>
      <c r="L115" s="91">
        <f t="shared" si="34"/>
        <v>34305</v>
      </c>
      <c r="M115" s="89">
        <f t="shared" si="29"/>
        <v>17616.283817</v>
      </c>
      <c r="N115" s="91">
        <f t="shared" si="34"/>
        <v>0</v>
      </c>
      <c r="O115" s="99">
        <v>11162.311817</v>
      </c>
      <c r="P115" s="99">
        <v>6453.9719999999998</v>
      </c>
      <c r="Q115" s="90">
        <f t="shared" si="30"/>
        <v>10550</v>
      </c>
      <c r="R115" s="102">
        <f t="shared" si="34"/>
        <v>0</v>
      </c>
      <c r="S115" s="99">
        <v>1700</v>
      </c>
      <c r="T115" s="99">
        <v>4850</v>
      </c>
      <c r="U115" s="112">
        <v>4000</v>
      </c>
      <c r="V115" s="102"/>
      <c r="W115" s="102"/>
      <c r="X115" s="99"/>
      <c r="Y115" s="10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row>
    <row r="116" spans="1:175" s="83" customFormat="1" ht="15">
      <c r="A116" s="354">
        <f t="shared" si="27"/>
        <v>15</v>
      </c>
      <c r="B116" s="287" t="s">
        <v>655</v>
      </c>
      <c r="C116" s="285"/>
      <c r="D116" s="285"/>
      <c r="E116" s="286">
        <f t="shared" si="28"/>
        <v>73992.5</v>
      </c>
      <c r="F116" s="107"/>
      <c r="G116" s="107">
        <v>45542.5</v>
      </c>
      <c r="H116" s="107">
        <v>28450</v>
      </c>
      <c r="I116" s="93"/>
      <c r="J116" s="93"/>
      <c r="K116" s="93"/>
      <c r="L116" s="93">
        <v>17305</v>
      </c>
      <c r="M116" s="89">
        <f t="shared" si="29"/>
        <v>12165.993462999999</v>
      </c>
      <c r="N116" s="93"/>
      <c r="O116" s="93">
        <v>5196.7074629999997</v>
      </c>
      <c r="P116" s="93">
        <v>6969.2860000000001</v>
      </c>
      <c r="Q116" s="90">
        <f t="shared" si="30"/>
        <v>18953</v>
      </c>
      <c r="R116" s="88"/>
      <c r="S116" s="93">
        <v>4600</v>
      </c>
      <c r="T116" s="93">
        <v>9353</v>
      </c>
      <c r="U116" s="88">
        <v>5000</v>
      </c>
      <c r="V116" s="88"/>
      <c r="W116" s="88"/>
      <c r="X116" s="93"/>
      <c r="Y116" s="88"/>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row>
    <row r="117" spans="1:175" s="83" customFormat="1" ht="15">
      <c r="A117" s="354">
        <f t="shared" si="27"/>
        <v>16</v>
      </c>
      <c r="B117" s="287" t="s">
        <v>429</v>
      </c>
      <c r="C117" s="285"/>
      <c r="D117" s="285"/>
      <c r="E117" s="286">
        <f t="shared" si="28"/>
        <v>57498.313999999998</v>
      </c>
      <c r="F117" s="107"/>
      <c r="G117" s="107">
        <v>21498.313999999998</v>
      </c>
      <c r="H117" s="107">
        <v>36000</v>
      </c>
      <c r="I117" s="92"/>
      <c r="J117" s="93"/>
      <c r="K117" s="93"/>
      <c r="L117" s="93">
        <v>17000</v>
      </c>
      <c r="M117" s="89">
        <f t="shared" si="29"/>
        <v>38935.892</v>
      </c>
      <c r="N117" s="93"/>
      <c r="O117" s="93">
        <v>18885.378000000001</v>
      </c>
      <c r="P117" s="93">
        <v>20050.513999999999</v>
      </c>
      <c r="Q117" s="90">
        <f t="shared" si="30"/>
        <v>13350</v>
      </c>
      <c r="R117" s="88"/>
      <c r="S117" s="93">
        <v>850</v>
      </c>
      <c r="T117" s="93">
        <v>7500</v>
      </c>
      <c r="U117" s="88">
        <v>5000</v>
      </c>
      <c r="V117" s="88"/>
      <c r="W117" s="88"/>
      <c r="X117" s="93"/>
      <c r="Y117" s="88"/>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row>
    <row r="118" spans="1:175" s="85" customFormat="1" ht="15">
      <c r="A118" s="354">
        <f t="shared" si="27"/>
        <v>17</v>
      </c>
      <c r="B118" s="287" t="s">
        <v>427</v>
      </c>
      <c r="C118" s="285"/>
      <c r="D118" s="285"/>
      <c r="E118" s="286">
        <f t="shared" si="28"/>
        <v>44777.441999999995</v>
      </c>
      <c r="F118" s="91">
        <f t="shared" ref="F118:R118" si="35">F119</f>
        <v>0</v>
      </c>
      <c r="G118" s="99">
        <v>25277.441999999999</v>
      </c>
      <c r="H118" s="99">
        <v>19500</v>
      </c>
      <c r="I118" s="91">
        <f t="shared" si="35"/>
        <v>0</v>
      </c>
      <c r="J118" s="91">
        <f t="shared" si="35"/>
        <v>0</v>
      </c>
      <c r="K118" s="91">
        <f t="shared" si="35"/>
        <v>0</v>
      </c>
      <c r="L118" s="91">
        <f t="shared" si="35"/>
        <v>23000</v>
      </c>
      <c r="M118" s="89">
        <f t="shared" si="29"/>
        <v>32071.5</v>
      </c>
      <c r="N118" s="91">
        <f t="shared" si="35"/>
        <v>0</v>
      </c>
      <c r="O118" s="99">
        <v>19670.5</v>
      </c>
      <c r="P118" s="99">
        <v>12401</v>
      </c>
      <c r="Q118" s="90">
        <f t="shared" si="30"/>
        <v>7900</v>
      </c>
      <c r="R118" s="99">
        <f t="shared" si="35"/>
        <v>0</v>
      </c>
      <c r="S118" s="99">
        <v>2550</v>
      </c>
      <c r="T118" s="99">
        <v>3350</v>
      </c>
      <c r="U118" s="112">
        <v>2000</v>
      </c>
      <c r="V118" s="99"/>
      <c r="W118" s="99"/>
      <c r="X118" s="99"/>
      <c r="Y118" s="99"/>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row>
    <row r="119" spans="1:175" s="85" customFormat="1" ht="15">
      <c r="A119" s="354">
        <f t="shared" si="27"/>
        <v>18</v>
      </c>
      <c r="B119" s="288" t="s">
        <v>428</v>
      </c>
      <c r="C119" s="285"/>
      <c r="D119" s="285"/>
      <c r="E119" s="286">
        <f t="shared" si="28"/>
        <v>28630.813999999998</v>
      </c>
      <c r="F119" s="108"/>
      <c r="G119" s="107">
        <v>19630.813999999998</v>
      </c>
      <c r="H119" s="107">
        <v>9000</v>
      </c>
      <c r="I119" s="92"/>
      <c r="J119" s="92"/>
      <c r="K119" s="92"/>
      <c r="L119" s="93">
        <v>23000</v>
      </c>
      <c r="M119" s="89">
        <f t="shared" si="29"/>
        <v>20718.162</v>
      </c>
      <c r="N119" s="92"/>
      <c r="O119" s="93">
        <v>17135.016</v>
      </c>
      <c r="P119" s="93">
        <v>3583.1460000000002</v>
      </c>
      <c r="Q119" s="90">
        <f t="shared" si="30"/>
        <v>4850</v>
      </c>
      <c r="R119" s="93"/>
      <c r="S119" s="93">
        <v>850</v>
      </c>
      <c r="T119" s="93">
        <v>2000</v>
      </c>
      <c r="U119" s="88">
        <v>2000</v>
      </c>
      <c r="V119" s="93"/>
      <c r="W119" s="93"/>
      <c r="X119" s="93"/>
      <c r="Y119" s="93"/>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row>
    <row r="120" spans="1:175" s="85" customFormat="1" ht="51">
      <c r="A120" s="354">
        <f t="shared" si="27"/>
        <v>19</v>
      </c>
      <c r="B120" s="287" t="s">
        <v>682</v>
      </c>
      <c r="C120" s="285"/>
      <c r="D120" s="285"/>
      <c r="E120" s="286">
        <f t="shared" si="28"/>
        <v>68092.574999999997</v>
      </c>
      <c r="F120" s="106"/>
      <c r="G120" s="107"/>
      <c r="H120" s="107">
        <v>68092.574999999997</v>
      </c>
      <c r="I120" s="86"/>
      <c r="J120" s="86"/>
      <c r="K120" s="86"/>
      <c r="L120" s="86"/>
      <c r="M120" s="89">
        <f t="shared" si="29"/>
        <v>19300</v>
      </c>
      <c r="N120" s="86"/>
      <c r="O120" s="88"/>
      <c r="P120" s="88">
        <v>19300</v>
      </c>
      <c r="Q120" s="90">
        <f t="shared" si="30"/>
        <v>18442</v>
      </c>
      <c r="R120" s="93"/>
      <c r="S120" s="93"/>
      <c r="T120" s="93"/>
      <c r="U120" s="93">
        <v>18442</v>
      </c>
      <c r="V120" s="88"/>
      <c r="W120" s="88"/>
      <c r="X120" s="88"/>
      <c r="Y120" s="88"/>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row>
    <row r="121" spans="1:175" s="85" customFormat="1" ht="39.75" customHeight="1">
      <c r="A121" s="354">
        <v>20</v>
      </c>
      <c r="B121" s="287" t="s">
        <v>900</v>
      </c>
      <c r="C121" s="285"/>
      <c r="D121" s="285"/>
      <c r="E121" s="286">
        <f t="shared" si="28"/>
        <v>28500</v>
      </c>
      <c r="F121" s="110"/>
      <c r="G121" s="99">
        <v>28500</v>
      </c>
      <c r="H121" s="99"/>
      <c r="I121" s="81"/>
      <c r="J121" s="81">
        <f t="shared" ref="J121:L121" si="36">J122</f>
        <v>0</v>
      </c>
      <c r="K121" s="81">
        <f t="shared" si="36"/>
        <v>0</v>
      </c>
      <c r="L121" s="81">
        <f t="shared" si="36"/>
        <v>3002</v>
      </c>
      <c r="M121" s="89"/>
      <c r="N121" s="81"/>
      <c r="O121" s="81"/>
      <c r="P121" s="81"/>
      <c r="Q121" s="90">
        <f t="shared" si="30"/>
        <v>11545</v>
      </c>
      <c r="R121" s="99"/>
      <c r="S121" s="99">
        <v>11545</v>
      </c>
      <c r="T121" s="99"/>
      <c r="U121" s="102"/>
      <c r="V121" s="102"/>
      <c r="W121" s="102"/>
      <c r="X121" s="102"/>
      <c r="Y121" s="10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row>
    <row r="122" spans="1:175" s="263" customFormat="1" ht="25.5">
      <c r="A122" s="355" t="s">
        <v>17</v>
      </c>
      <c r="B122" s="289" t="s">
        <v>683</v>
      </c>
      <c r="C122" s="290"/>
      <c r="D122" s="290"/>
      <c r="E122" s="261">
        <f>E123+E141+E150+E182+E223+E239+E243+E254+E268+E272+E469+E499+E512</f>
        <v>34983193.750512004</v>
      </c>
      <c r="F122" s="261">
        <f t="shared" ref="F122:Y122" si="37">F123+F141+F150+F182+F223+F239+F243+F254+F268+F272+F469+F499+F512</f>
        <v>3277391.3289999999</v>
      </c>
      <c r="G122" s="261">
        <f t="shared" si="37"/>
        <v>6918098.8569999998</v>
      </c>
      <c r="H122" s="261">
        <f t="shared" si="37"/>
        <v>20923200.454512</v>
      </c>
      <c r="I122" s="261">
        <f t="shared" si="37"/>
        <v>4139670.5127280001</v>
      </c>
      <c r="J122" s="261">
        <f t="shared" si="37"/>
        <v>0</v>
      </c>
      <c r="K122" s="261">
        <f t="shared" si="37"/>
        <v>0</v>
      </c>
      <c r="L122" s="261">
        <f t="shared" si="37"/>
        <v>3002</v>
      </c>
      <c r="M122" s="261">
        <f t="shared" si="37"/>
        <v>13858269.253511002</v>
      </c>
      <c r="N122" s="261">
        <f t="shared" si="37"/>
        <v>1366839.016995</v>
      </c>
      <c r="O122" s="261">
        <f t="shared" si="37"/>
        <v>2743045.3859820003</v>
      </c>
      <c r="P122" s="261">
        <f t="shared" si="37"/>
        <v>9727102.8665340021</v>
      </c>
      <c r="Q122" s="261">
        <f>Q123+Q141+Q150+Q182+Q223+Q239+Q243+Q254+Q268+Q272+Q469+Q499+Q512</f>
        <v>2924281.4580000001</v>
      </c>
      <c r="R122" s="261">
        <f t="shared" si="37"/>
        <v>426850</v>
      </c>
      <c r="S122" s="261">
        <f t="shared" si="37"/>
        <v>858320</v>
      </c>
      <c r="T122" s="261">
        <f>T123+T141+T150+T182+T223+T239+T243+T254+T268+T272+T469+T499+T512</f>
        <v>512761.4580000001</v>
      </c>
      <c r="U122" s="261">
        <f t="shared" si="37"/>
        <v>695450</v>
      </c>
      <c r="V122" s="261">
        <f t="shared" si="37"/>
        <v>80000</v>
      </c>
      <c r="W122" s="261">
        <f t="shared" si="37"/>
        <v>26100</v>
      </c>
      <c r="X122" s="261">
        <f t="shared" si="37"/>
        <v>0</v>
      </c>
      <c r="Y122" s="261">
        <f t="shared" si="37"/>
        <v>324800</v>
      </c>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2"/>
      <c r="DF122" s="262"/>
      <c r="DG122" s="262"/>
      <c r="DH122" s="262"/>
      <c r="DI122" s="262"/>
      <c r="DJ122" s="262"/>
      <c r="DK122" s="262"/>
      <c r="DL122" s="262"/>
      <c r="DM122" s="262"/>
      <c r="DN122" s="262"/>
      <c r="DO122" s="262"/>
      <c r="DP122" s="262"/>
      <c r="DQ122" s="262"/>
      <c r="DR122" s="262"/>
      <c r="DS122" s="262"/>
      <c r="DT122" s="262"/>
      <c r="DU122" s="262"/>
      <c r="DV122" s="262"/>
      <c r="DW122" s="262"/>
      <c r="DX122" s="262"/>
      <c r="DY122" s="262"/>
      <c r="DZ122" s="262"/>
      <c r="EA122" s="262"/>
      <c r="EB122" s="262"/>
      <c r="EC122" s="262"/>
      <c r="ED122" s="262"/>
      <c r="EE122" s="262"/>
      <c r="EF122" s="262"/>
      <c r="EG122" s="262"/>
      <c r="EH122" s="262"/>
      <c r="EI122" s="262"/>
      <c r="EJ122" s="262"/>
      <c r="EK122" s="262"/>
      <c r="EL122" s="262"/>
      <c r="EM122" s="262"/>
      <c r="EN122" s="262"/>
      <c r="EO122" s="262"/>
      <c r="EP122" s="262"/>
      <c r="EQ122" s="262"/>
      <c r="ER122" s="262"/>
      <c r="ES122" s="262"/>
      <c r="ET122" s="262"/>
      <c r="EU122" s="262"/>
      <c r="EV122" s="262"/>
      <c r="EW122" s="262"/>
      <c r="EX122" s="262"/>
      <c r="EY122" s="262"/>
      <c r="EZ122" s="262"/>
      <c r="FA122" s="262"/>
      <c r="FB122" s="262"/>
      <c r="FC122" s="262"/>
      <c r="FD122" s="262"/>
      <c r="FE122" s="262"/>
      <c r="FF122" s="262"/>
      <c r="FG122" s="262"/>
      <c r="FH122" s="262"/>
      <c r="FI122" s="262"/>
      <c r="FJ122" s="262"/>
      <c r="FK122" s="262"/>
      <c r="FL122" s="262"/>
      <c r="FM122" s="262"/>
      <c r="FN122" s="262"/>
      <c r="FO122" s="262"/>
      <c r="FP122" s="262"/>
      <c r="FQ122" s="262"/>
      <c r="FR122" s="262"/>
      <c r="FS122" s="262"/>
    </row>
    <row r="123" spans="1:175" s="85" customFormat="1" ht="18" customHeight="1">
      <c r="A123" s="356" t="s">
        <v>3</v>
      </c>
      <c r="B123" s="291" t="s">
        <v>324</v>
      </c>
      <c r="C123" s="271"/>
      <c r="D123" s="268"/>
      <c r="E123" s="110">
        <v>515312</v>
      </c>
      <c r="F123" s="106"/>
      <c r="G123" s="106">
        <v>268000</v>
      </c>
      <c r="H123" s="106">
        <v>242312</v>
      </c>
      <c r="I123" s="86">
        <v>285871.41899999999</v>
      </c>
      <c r="J123" s="86"/>
      <c r="K123" s="86"/>
      <c r="L123" s="86"/>
      <c r="M123" s="105">
        <v>135343.41899999999</v>
      </c>
      <c r="N123" s="86"/>
      <c r="O123" s="86">
        <v>41000</v>
      </c>
      <c r="P123" s="86">
        <v>94343.418999999994</v>
      </c>
      <c r="Q123" s="109">
        <f>Q124+Q129+Q135+Q138</f>
        <v>33368</v>
      </c>
      <c r="R123" s="92"/>
      <c r="S123" s="91">
        <v>10000</v>
      </c>
      <c r="T123" s="92">
        <v>23368</v>
      </c>
      <c r="U123" s="86"/>
      <c r="V123" s="86">
        <v>0</v>
      </c>
      <c r="W123" s="86">
        <v>0</v>
      </c>
      <c r="X123" s="86"/>
      <c r="Y123" s="86">
        <v>0</v>
      </c>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row>
    <row r="124" spans="1:175" s="83" customFormat="1" ht="25.5">
      <c r="A124" s="356">
        <v>-1</v>
      </c>
      <c r="B124" s="291" t="s">
        <v>901</v>
      </c>
      <c r="C124" s="271"/>
      <c r="D124" s="268"/>
      <c r="E124" s="112">
        <v>161255</v>
      </c>
      <c r="F124" s="111"/>
      <c r="G124" s="111">
        <v>132000</v>
      </c>
      <c r="H124" s="111">
        <v>29255</v>
      </c>
      <c r="I124" s="88">
        <v>157216</v>
      </c>
      <c r="J124" s="88"/>
      <c r="K124" s="88"/>
      <c r="L124" s="88"/>
      <c r="M124" s="105">
        <v>10200</v>
      </c>
      <c r="N124" s="88"/>
      <c r="O124" s="88">
        <v>0</v>
      </c>
      <c r="P124" s="88">
        <v>10200</v>
      </c>
      <c r="Q124" s="109">
        <f>R124+S124+T124+U124+V124+W124+X124+Y124</f>
        <v>1000</v>
      </c>
      <c r="R124" s="93"/>
      <c r="S124" s="91">
        <v>0</v>
      </c>
      <c r="T124" s="93">
        <v>1000</v>
      </c>
      <c r="U124" s="88"/>
      <c r="V124" s="88">
        <v>0</v>
      </c>
      <c r="W124" s="88">
        <v>0</v>
      </c>
      <c r="X124" s="88"/>
      <c r="Y124" s="88">
        <v>0</v>
      </c>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row>
    <row r="125" spans="1:175" s="85" customFormat="1">
      <c r="A125" s="356" t="s">
        <v>319</v>
      </c>
      <c r="B125" s="291" t="s">
        <v>332</v>
      </c>
      <c r="C125" s="271"/>
      <c r="D125" s="271"/>
      <c r="E125" s="91">
        <v>161255</v>
      </c>
      <c r="F125" s="108"/>
      <c r="G125" s="108">
        <v>132000</v>
      </c>
      <c r="H125" s="108">
        <v>29255</v>
      </c>
      <c r="I125" s="86">
        <v>157216</v>
      </c>
      <c r="J125" s="86"/>
      <c r="K125" s="86"/>
      <c r="L125" s="86">
        <v>3184.3007500000003</v>
      </c>
      <c r="M125" s="105">
        <v>10200</v>
      </c>
      <c r="N125" s="86"/>
      <c r="O125" s="86">
        <v>0</v>
      </c>
      <c r="P125" s="86">
        <v>10200</v>
      </c>
      <c r="Q125" s="109">
        <f t="shared" ref="Q125:Q140" si="38">R125+S125+T125+U125+V125+W125+X125+Y125</f>
        <v>1000</v>
      </c>
      <c r="R125" s="92"/>
      <c r="S125" s="91">
        <v>0</v>
      </c>
      <c r="T125" s="92">
        <v>1000</v>
      </c>
      <c r="U125" s="86"/>
      <c r="V125" s="86">
        <v>0</v>
      </c>
      <c r="W125" s="86">
        <v>0</v>
      </c>
      <c r="X125" s="86"/>
      <c r="Y125" s="86">
        <v>0</v>
      </c>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row>
    <row r="126" spans="1:175" s="85" customFormat="1" ht="38.25">
      <c r="A126" s="352">
        <v>1</v>
      </c>
      <c r="B126" s="276" t="s">
        <v>902</v>
      </c>
      <c r="C126" s="271" t="s">
        <v>684</v>
      </c>
      <c r="D126" s="271" t="s">
        <v>685</v>
      </c>
      <c r="E126" s="91">
        <v>2030</v>
      </c>
      <c r="F126" s="108"/>
      <c r="G126" s="108"/>
      <c r="H126" s="107">
        <v>2030</v>
      </c>
      <c r="I126" s="86">
        <v>1900</v>
      </c>
      <c r="J126" s="86"/>
      <c r="K126" s="86"/>
      <c r="L126" s="88"/>
      <c r="M126" s="105">
        <v>1900</v>
      </c>
      <c r="N126" s="86"/>
      <c r="O126" s="86"/>
      <c r="P126" s="86">
        <v>1900</v>
      </c>
      <c r="Q126" s="109">
        <f t="shared" si="38"/>
        <v>0</v>
      </c>
      <c r="R126" s="92"/>
      <c r="S126" s="91"/>
      <c r="T126" s="92"/>
      <c r="U126" s="86"/>
      <c r="V126" s="86"/>
      <c r="W126" s="86"/>
      <c r="X126" s="86"/>
      <c r="Y126" s="86"/>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row>
    <row r="127" spans="1:175" s="85" customFormat="1" ht="38.25">
      <c r="A127" s="352">
        <v>2</v>
      </c>
      <c r="B127" s="270" t="s">
        <v>330</v>
      </c>
      <c r="C127" s="271" t="s">
        <v>331</v>
      </c>
      <c r="D127" s="292" t="s">
        <v>950</v>
      </c>
      <c r="E127" s="91">
        <v>149225</v>
      </c>
      <c r="F127" s="108"/>
      <c r="G127" s="107">
        <v>132000</v>
      </c>
      <c r="H127" s="107">
        <v>17225</v>
      </c>
      <c r="I127" s="86">
        <v>148016</v>
      </c>
      <c r="J127" s="86"/>
      <c r="K127" s="86"/>
      <c r="L127" s="86">
        <v>66580</v>
      </c>
      <c r="M127" s="105"/>
      <c r="N127" s="86"/>
      <c r="O127" s="86"/>
      <c r="P127" s="86"/>
      <c r="Q127" s="109">
        <f t="shared" si="38"/>
        <v>0</v>
      </c>
      <c r="R127" s="92"/>
      <c r="S127" s="91"/>
      <c r="T127" s="92"/>
      <c r="U127" s="86"/>
      <c r="V127" s="86"/>
      <c r="W127" s="86"/>
      <c r="X127" s="86"/>
      <c r="Y127" s="86"/>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row>
    <row r="128" spans="1:175" s="85" customFormat="1" ht="25.5">
      <c r="A128" s="357">
        <v>3</v>
      </c>
      <c r="B128" s="278" t="s">
        <v>903</v>
      </c>
      <c r="C128" s="271" t="s">
        <v>160</v>
      </c>
      <c r="D128" s="271" t="s">
        <v>687</v>
      </c>
      <c r="E128" s="91">
        <v>10000</v>
      </c>
      <c r="F128" s="108"/>
      <c r="G128" s="108"/>
      <c r="H128" s="107">
        <v>10000</v>
      </c>
      <c r="I128" s="86">
        <v>7300</v>
      </c>
      <c r="J128" s="86"/>
      <c r="K128" s="86"/>
      <c r="L128" s="86">
        <v>46580</v>
      </c>
      <c r="M128" s="105">
        <v>8300</v>
      </c>
      <c r="N128" s="86"/>
      <c r="O128" s="86"/>
      <c r="P128" s="86">
        <v>8300</v>
      </c>
      <c r="Q128" s="109">
        <f t="shared" si="38"/>
        <v>1000</v>
      </c>
      <c r="R128" s="92"/>
      <c r="S128" s="91"/>
      <c r="T128" s="93">
        <v>1000</v>
      </c>
      <c r="U128" s="88"/>
      <c r="V128" s="86"/>
      <c r="W128" s="86"/>
      <c r="X128" s="86"/>
      <c r="Y128" s="86"/>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row>
    <row r="129" spans="1:175" s="83" customFormat="1" ht="25.5">
      <c r="A129" s="356">
        <v>-2</v>
      </c>
      <c r="B129" s="291" t="s">
        <v>339</v>
      </c>
      <c r="C129" s="271"/>
      <c r="D129" s="268"/>
      <c r="E129" s="99">
        <v>146057</v>
      </c>
      <c r="F129" s="107"/>
      <c r="G129" s="107">
        <v>0</v>
      </c>
      <c r="H129" s="107">
        <v>146057</v>
      </c>
      <c r="I129" s="88">
        <v>85906</v>
      </c>
      <c r="J129" s="88"/>
      <c r="K129" s="88"/>
      <c r="L129" s="88">
        <v>1700</v>
      </c>
      <c r="M129" s="105">
        <v>82762</v>
      </c>
      <c r="N129" s="88"/>
      <c r="O129" s="88">
        <v>0</v>
      </c>
      <c r="P129" s="88">
        <v>82762</v>
      </c>
      <c r="Q129" s="109">
        <f t="shared" si="38"/>
        <v>22000</v>
      </c>
      <c r="R129" s="93"/>
      <c r="S129" s="91">
        <v>0</v>
      </c>
      <c r="T129" s="93">
        <v>22000</v>
      </c>
      <c r="U129" s="88"/>
      <c r="V129" s="88">
        <v>0</v>
      </c>
      <c r="W129" s="88">
        <v>0</v>
      </c>
      <c r="X129" s="88"/>
      <c r="Y129" s="88">
        <v>0</v>
      </c>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row>
    <row r="130" spans="1:175" s="83" customFormat="1">
      <c r="A130" s="356" t="s">
        <v>319</v>
      </c>
      <c r="B130" s="291" t="s">
        <v>332</v>
      </c>
      <c r="C130" s="271"/>
      <c r="D130" s="268"/>
      <c r="E130" s="99">
        <v>146057</v>
      </c>
      <c r="F130" s="107"/>
      <c r="G130" s="107">
        <v>0</v>
      </c>
      <c r="H130" s="107">
        <v>146057</v>
      </c>
      <c r="I130" s="88">
        <v>85906</v>
      </c>
      <c r="J130" s="88"/>
      <c r="K130" s="88"/>
      <c r="L130" s="88">
        <v>1700</v>
      </c>
      <c r="M130" s="105">
        <v>82762</v>
      </c>
      <c r="N130" s="88"/>
      <c r="O130" s="88">
        <v>0</v>
      </c>
      <c r="P130" s="88">
        <v>82762</v>
      </c>
      <c r="Q130" s="109">
        <f t="shared" si="38"/>
        <v>22000</v>
      </c>
      <c r="R130" s="93"/>
      <c r="S130" s="91">
        <v>0</v>
      </c>
      <c r="T130" s="93">
        <v>22000</v>
      </c>
      <c r="U130" s="88"/>
      <c r="V130" s="88">
        <v>0</v>
      </c>
      <c r="W130" s="88">
        <v>0</v>
      </c>
      <c r="X130" s="88"/>
      <c r="Y130" s="88">
        <v>0</v>
      </c>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row>
    <row r="131" spans="1:175" s="83" customFormat="1" ht="51">
      <c r="A131" s="352">
        <v>1</v>
      </c>
      <c r="B131" s="276" t="s">
        <v>904</v>
      </c>
      <c r="C131" s="271" t="s">
        <v>684</v>
      </c>
      <c r="D131" s="271" t="s">
        <v>454</v>
      </c>
      <c r="E131" s="99">
        <v>35000</v>
      </c>
      <c r="F131" s="107"/>
      <c r="G131" s="107"/>
      <c r="H131" s="107">
        <v>35000</v>
      </c>
      <c r="I131" s="88">
        <v>20762</v>
      </c>
      <c r="J131" s="88"/>
      <c r="K131" s="88"/>
      <c r="L131" s="88">
        <v>1200</v>
      </c>
      <c r="M131" s="105">
        <v>20762</v>
      </c>
      <c r="N131" s="88"/>
      <c r="O131" s="88"/>
      <c r="P131" s="88">
        <v>20762</v>
      </c>
      <c r="Q131" s="109">
        <f t="shared" si="38"/>
        <v>5000</v>
      </c>
      <c r="R131" s="93"/>
      <c r="S131" s="91"/>
      <c r="T131" s="93">
        <v>5000</v>
      </c>
      <c r="U131" s="88"/>
      <c r="V131" s="88"/>
      <c r="W131" s="88"/>
      <c r="X131" s="88"/>
      <c r="Y131" s="88"/>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row>
    <row r="132" spans="1:175" s="83" customFormat="1" ht="25.5">
      <c r="A132" s="358">
        <v>2</v>
      </c>
      <c r="B132" s="278" t="s">
        <v>905</v>
      </c>
      <c r="C132" s="271" t="s">
        <v>160</v>
      </c>
      <c r="D132" s="293" t="s">
        <v>951</v>
      </c>
      <c r="E132" s="99">
        <v>29000</v>
      </c>
      <c r="F132" s="107"/>
      <c r="G132" s="107"/>
      <c r="H132" s="107">
        <v>29000</v>
      </c>
      <c r="I132" s="88">
        <v>23444</v>
      </c>
      <c r="J132" s="88"/>
      <c r="K132" s="88"/>
      <c r="L132" s="88">
        <v>1200</v>
      </c>
      <c r="M132" s="105">
        <v>23300</v>
      </c>
      <c r="N132" s="88"/>
      <c r="O132" s="88"/>
      <c r="P132" s="88">
        <v>23300</v>
      </c>
      <c r="Q132" s="109">
        <f t="shared" si="38"/>
        <v>5000</v>
      </c>
      <c r="R132" s="93"/>
      <c r="S132" s="91"/>
      <c r="T132" s="93">
        <v>5000</v>
      </c>
      <c r="U132" s="88"/>
      <c r="V132" s="88"/>
      <c r="W132" s="88"/>
      <c r="X132" s="88"/>
      <c r="Y132" s="88"/>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c r="FR132" s="101"/>
      <c r="FS132" s="101"/>
    </row>
    <row r="133" spans="1:175" s="83" customFormat="1" ht="25.5">
      <c r="A133" s="358">
        <v>3</v>
      </c>
      <c r="B133" s="276" t="s">
        <v>906</v>
      </c>
      <c r="C133" s="271" t="s">
        <v>160</v>
      </c>
      <c r="D133" s="271" t="s">
        <v>455</v>
      </c>
      <c r="E133" s="99">
        <v>44057</v>
      </c>
      <c r="F133" s="107"/>
      <c r="G133" s="107"/>
      <c r="H133" s="107">
        <v>44057</v>
      </c>
      <c r="I133" s="88">
        <v>18000</v>
      </c>
      <c r="J133" s="88"/>
      <c r="K133" s="88"/>
      <c r="L133" s="88">
        <v>2950</v>
      </c>
      <c r="M133" s="105">
        <v>15000</v>
      </c>
      <c r="N133" s="88"/>
      <c r="O133" s="88"/>
      <c r="P133" s="88">
        <v>15000</v>
      </c>
      <c r="Q133" s="109">
        <f t="shared" si="38"/>
        <v>7000</v>
      </c>
      <c r="R133" s="93"/>
      <c r="S133" s="91"/>
      <c r="T133" s="93">
        <v>7000</v>
      </c>
      <c r="U133" s="88"/>
      <c r="V133" s="88"/>
      <c r="W133" s="88"/>
      <c r="X133" s="88"/>
      <c r="Y133" s="88"/>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row>
    <row r="134" spans="1:175" s="83" customFormat="1" ht="38.25">
      <c r="A134" s="352">
        <v>4</v>
      </c>
      <c r="B134" s="276" t="s">
        <v>907</v>
      </c>
      <c r="C134" s="271" t="s">
        <v>684</v>
      </c>
      <c r="D134" s="271" t="s">
        <v>686</v>
      </c>
      <c r="E134" s="99">
        <v>38000</v>
      </c>
      <c r="F134" s="107"/>
      <c r="G134" s="107"/>
      <c r="H134" s="107">
        <v>38000</v>
      </c>
      <c r="I134" s="88">
        <v>23700</v>
      </c>
      <c r="J134" s="88"/>
      <c r="K134" s="88"/>
      <c r="L134" s="88">
        <v>2950</v>
      </c>
      <c r="M134" s="105">
        <v>23700</v>
      </c>
      <c r="N134" s="88"/>
      <c r="O134" s="88"/>
      <c r="P134" s="88">
        <v>23700</v>
      </c>
      <c r="Q134" s="109">
        <f t="shared" si="38"/>
        <v>5000</v>
      </c>
      <c r="R134" s="93"/>
      <c r="S134" s="91"/>
      <c r="T134" s="93">
        <v>5000</v>
      </c>
      <c r="U134" s="88"/>
      <c r="V134" s="88"/>
      <c r="W134" s="88"/>
      <c r="X134" s="88"/>
      <c r="Y134" s="88"/>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c r="FR134" s="101"/>
      <c r="FS134" s="101"/>
    </row>
    <row r="135" spans="1:175" s="83" customFormat="1" ht="25.5">
      <c r="A135" s="356">
        <v>-3</v>
      </c>
      <c r="B135" s="291" t="s">
        <v>333</v>
      </c>
      <c r="C135" s="271"/>
      <c r="D135" s="268"/>
      <c r="E135" s="99">
        <v>141000</v>
      </c>
      <c r="F135" s="107"/>
      <c r="G135" s="107">
        <v>136000</v>
      </c>
      <c r="H135" s="107">
        <v>0</v>
      </c>
      <c r="I135" s="88">
        <v>41000</v>
      </c>
      <c r="J135" s="88"/>
      <c r="K135" s="88"/>
      <c r="L135" s="88">
        <v>4250</v>
      </c>
      <c r="M135" s="105">
        <v>41000</v>
      </c>
      <c r="N135" s="88"/>
      <c r="O135" s="88">
        <v>41000</v>
      </c>
      <c r="P135" s="88">
        <v>0</v>
      </c>
      <c r="Q135" s="109">
        <f t="shared" si="38"/>
        <v>10000</v>
      </c>
      <c r="R135" s="93"/>
      <c r="S135" s="91">
        <v>10000</v>
      </c>
      <c r="T135" s="93">
        <v>0</v>
      </c>
      <c r="U135" s="88"/>
      <c r="V135" s="88">
        <v>0</v>
      </c>
      <c r="W135" s="88">
        <v>0</v>
      </c>
      <c r="X135" s="88"/>
      <c r="Y135" s="88">
        <v>0</v>
      </c>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row>
    <row r="136" spans="1:175" s="83" customFormat="1">
      <c r="A136" s="356" t="s">
        <v>319</v>
      </c>
      <c r="B136" s="291" t="s">
        <v>321</v>
      </c>
      <c r="C136" s="271"/>
      <c r="D136" s="268"/>
      <c r="E136" s="99">
        <v>141000</v>
      </c>
      <c r="F136" s="107"/>
      <c r="G136" s="107">
        <v>136000</v>
      </c>
      <c r="H136" s="107">
        <v>0</v>
      </c>
      <c r="I136" s="88">
        <v>41000</v>
      </c>
      <c r="J136" s="88"/>
      <c r="K136" s="88"/>
      <c r="L136" s="88">
        <v>2300</v>
      </c>
      <c r="M136" s="105">
        <v>41000</v>
      </c>
      <c r="N136" s="88"/>
      <c r="O136" s="88">
        <v>41000</v>
      </c>
      <c r="P136" s="88">
        <v>0</v>
      </c>
      <c r="Q136" s="109">
        <f t="shared" si="38"/>
        <v>10000</v>
      </c>
      <c r="R136" s="93"/>
      <c r="S136" s="91">
        <v>10000</v>
      </c>
      <c r="T136" s="93">
        <v>0</v>
      </c>
      <c r="U136" s="88"/>
      <c r="V136" s="88">
        <v>0</v>
      </c>
      <c r="W136" s="88">
        <v>0</v>
      </c>
      <c r="X136" s="88"/>
      <c r="Y136" s="88">
        <v>0</v>
      </c>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c r="FR136" s="101"/>
      <c r="FS136" s="101"/>
    </row>
    <row r="137" spans="1:175" s="83" customFormat="1" ht="38.25">
      <c r="A137" s="352">
        <v>1</v>
      </c>
      <c r="B137" s="276" t="s">
        <v>334</v>
      </c>
      <c r="C137" s="271" t="s">
        <v>331</v>
      </c>
      <c r="D137" s="271" t="s">
        <v>688</v>
      </c>
      <c r="E137" s="99">
        <v>141000</v>
      </c>
      <c r="F137" s="107"/>
      <c r="G137" s="107">
        <v>136000</v>
      </c>
      <c r="H137" s="107"/>
      <c r="I137" s="88">
        <v>41000</v>
      </c>
      <c r="J137" s="88"/>
      <c r="K137" s="88"/>
      <c r="L137" s="88">
        <v>1950</v>
      </c>
      <c r="M137" s="105">
        <v>41000</v>
      </c>
      <c r="N137" s="88"/>
      <c r="O137" s="88">
        <v>41000</v>
      </c>
      <c r="P137" s="88"/>
      <c r="Q137" s="109">
        <f t="shared" si="38"/>
        <v>10000</v>
      </c>
      <c r="R137" s="93"/>
      <c r="S137" s="91">
        <v>10000</v>
      </c>
      <c r="T137" s="93"/>
      <c r="U137" s="88"/>
      <c r="V137" s="88"/>
      <c r="W137" s="88"/>
      <c r="X137" s="88"/>
      <c r="Y137" s="88"/>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c r="FR137" s="101"/>
      <c r="FS137" s="101"/>
    </row>
    <row r="138" spans="1:175" s="83" customFormat="1" ht="25.5">
      <c r="A138" s="356">
        <v>-4</v>
      </c>
      <c r="B138" s="291" t="s">
        <v>908</v>
      </c>
      <c r="C138" s="271"/>
      <c r="D138" s="268"/>
      <c r="E138" s="99">
        <v>67000</v>
      </c>
      <c r="F138" s="107"/>
      <c r="G138" s="107">
        <v>0</v>
      </c>
      <c r="H138" s="107">
        <v>67000</v>
      </c>
      <c r="I138" s="88">
        <v>1749.4189999999999</v>
      </c>
      <c r="J138" s="88"/>
      <c r="K138" s="88"/>
      <c r="L138" s="88">
        <v>4200</v>
      </c>
      <c r="M138" s="105">
        <v>1381.4189999999999</v>
      </c>
      <c r="N138" s="88"/>
      <c r="O138" s="88">
        <v>0</v>
      </c>
      <c r="P138" s="88">
        <v>1381.4189999999999</v>
      </c>
      <c r="Q138" s="109">
        <f t="shared" si="38"/>
        <v>368</v>
      </c>
      <c r="R138" s="93"/>
      <c r="S138" s="91">
        <v>0</v>
      </c>
      <c r="T138" s="93">
        <v>368</v>
      </c>
      <c r="U138" s="88"/>
      <c r="V138" s="88">
        <v>0</v>
      </c>
      <c r="W138" s="88">
        <v>0</v>
      </c>
      <c r="X138" s="88"/>
      <c r="Y138" s="88">
        <v>0</v>
      </c>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c r="FR138" s="101"/>
      <c r="FS138" s="101"/>
    </row>
    <row r="139" spans="1:175" s="83" customFormat="1" ht="51">
      <c r="A139" s="352">
        <v>1</v>
      </c>
      <c r="B139" s="276" t="s">
        <v>909</v>
      </c>
      <c r="C139" s="271" t="s">
        <v>684</v>
      </c>
      <c r="D139" s="271" t="s">
        <v>952</v>
      </c>
      <c r="E139" s="99">
        <v>47000</v>
      </c>
      <c r="F139" s="107"/>
      <c r="G139" s="107"/>
      <c r="H139" s="107">
        <v>47000</v>
      </c>
      <c r="I139" s="88">
        <v>1381.4189999999999</v>
      </c>
      <c r="J139" s="88"/>
      <c r="K139" s="88"/>
      <c r="L139" s="88">
        <v>2800</v>
      </c>
      <c r="M139" s="105">
        <v>1381.4189999999999</v>
      </c>
      <c r="N139" s="88"/>
      <c r="O139" s="88"/>
      <c r="P139" s="88">
        <v>1381.4189999999999</v>
      </c>
      <c r="Q139" s="109">
        <f t="shared" si="38"/>
        <v>0</v>
      </c>
      <c r="R139" s="93"/>
      <c r="S139" s="91"/>
      <c r="T139" s="93"/>
      <c r="U139" s="88"/>
      <c r="V139" s="88"/>
      <c r="W139" s="88"/>
      <c r="X139" s="88"/>
      <c r="Y139" s="88"/>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row>
    <row r="140" spans="1:175" s="83" customFormat="1" ht="63.75">
      <c r="A140" s="352">
        <v>2</v>
      </c>
      <c r="B140" s="276" t="s">
        <v>910</v>
      </c>
      <c r="C140" s="271" t="s">
        <v>684</v>
      </c>
      <c r="D140" s="271" t="s">
        <v>953</v>
      </c>
      <c r="E140" s="99">
        <v>20000</v>
      </c>
      <c r="F140" s="107"/>
      <c r="G140" s="107"/>
      <c r="H140" s="107">
        <v>20000</v>
      </c>
      <c r="I140" s="88">
        <v>368</v>
      </c>
      <c r="J140" s="88"/>
      <c r="K140" s="88"/>
      <c r="L140" s="88">
        <v>1350</v>
      </c>
      <c r="M140" s="105"/>
      <c r="N140" s="88"/>
      <c r="O140" s="88"/>
      <c r="P140" s="88"/>
      <c r="Q140" s="109">
        <f t="shared" si="38"/>
        <v>368</v>
      </c>
      <c r="R140" s="93"/>
      <c r="S140" s="91"/>
      <c r="T140" s="93">
        <v>368</v>
      </c>
      <c r="U140" s="88"/>
      <c r="V140" s="88"/>
      <c r="W140" s="88"/>
      <c r="X140" s="88"/>
      <c r="Y140" s="88"/>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c r="FR140" s="101"/>
      <c r="FS140" s="101"/>
    </row>
    <row r="141" spans="1:175" s="85" customFormat="1" ht="25.5">
      <c r="A141" s="356" t="s">
        <v>4</v>
      </c>
      <c r="B141" s="291" t="s">
        <v>689</v>
      </c>
      <c r="C141" s="268"/>
      <c r="D141" s="268"/>
      <c r="E141" s="91">
        <v>227568</v>
      </c>
      <c r="F141" s="108"/>
      <c r="G141" s="108">
        <v>0</v>
      </c>
      <c r="H141" s="108">
        <v>227568</v>
      </c>
      <c r="I141" s="86">
        <v>99602.972000000009</v>
      </c>
      <c r="J141" s="86"/>
      <c r="K141" s="86"/>
      <c r="L141" s="86">
        <v>50</v>
      </c>
      <c r="M141" s="105">
        <v>99500</v>
      </c>
      <c r="N141" s="86"/>
      <c r="O141" s="86">
        <v>0</v>
      </c>
      <c r="P141" s="86">
        <v>99500</v>
      </c>
      <c r="Q141" s="109">
        <f>Q142+Q146</f>
        <v>37203</v>
      </c>
      <c r="R141" s="92"/>
      <c r="S141" s="91">
        <v>0</v>
      </c>
      <c r="T141" s="92">
        <v>35000</v>
      </c>
      <c r="U141" s="86"/>
      <c r="V141" s="86">
        <v>0</v>
      </c>
      <c r="W141" s="86">
        <v>2203</v>
      </c>
      <c r="X141" s="86"/>
      <c r="Y141" s="86">
        <v>0</v>
      </c>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row>
    <row r="142" spans="1:175" s="83" customFormat="1" ht="25.5">
      <c r="A142" s="356">
        <v>-1</v>
      </c>
      <c r="B142" s="291" t="s">
        <v>901</v>
      </c>
      <c r="C142" s="271"/>
      <c r="D142" s="268"/>
      <c r="E142" s="99">
        <v>20600</v>
      </c>
      <c r="F142" s="107"/>
      <c r="G142" s="107">
        <v>0</v>
      </c>
      <c r="H142" s="107">
        <v>20600</v>
      </c>
      <c r="I142" s="88">
        <v>17602.972000000002</v>
      </c>
      <c r="J142" s="88"/>
      <c r="K142" s="88"/>
      <c r="L142" s="88">
        <v>3200</v>
      </c>
      <c r="M142" s="105">
        <v>17500</v>
      </c>
      <c r="N142" s="88"/>
      <c r="O142" s="88">
        <v>0</v>
      </c>
      <c r="P142" s="88">
        <v>17500</v>
      </c>
      <c r="Q142" s="109">
        <f>R142+S142+T142+U142+V142+W142+X142+Y142</f>
        <v>2203</v>
      </c>
      <c r="R142" s="93"/>
      <c r="S142" s="91">
        <v>0</v>
      </c>
      <c r="T142" s="93">
        <v>0</v>
      </c>
      <c r="U142" s="88"/>
      <c r="V142" s="88">
        <v>0</v>
      </c>
      <c r="W142" s="88">
        <v>2203</v>
      </c>
      <c r="X142" s="88"/>
      <c r="Y142" s="88">
        <v>0</v>
      </c>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c r="FR142" s="101"/>
      <c r="FS142" s="101"/>
    </row>
    <row r="143" spans="1:175" s="83" customFormat="1">
      <c r="A143" s="356" t="s">
        <v>319</v>
      </c>
      <c r="B143" s="291" t="s">
        <v>332</v>
      </c>
      <c r="C143" s="271"/>
      <c r="D143" s="271"/>
      <c r="E143" s="99">
        <v>20600</v>
      </c>
      <c r="F143" s="107"/>
      <c r="G143" s="107">
        <v>0</v>
      </c>
      <c r="H143" s="107">
        <v>20600</v>
      </c>
      <c r="I143" s="88">
        <v>17602.972000000002</v>
      </c>
      <c r="J143" s="88"/>
      <c r="K143" s="88"/>
      <c r="L143" s="88">
        <v>2640</v>
      </c>
      <c r="M143" s="105">
        <v>17500</v>
      </c>
      <c r="N143" s="88"/>
      <c r="O143" s="88">
        <v>0</v>
      </c>
      <c r="P143" s="88">
        <v>17500</v>
      </c>
      <c r="Q143" s="109">
        <f t="shared" ref="Q143:Q149" si="39">R143+S143+T143+U143+V143+W143+X143+Y143</f>
        <v>2203</v>
      </c>
      <c r="R143" s="93"/>
      <c r="S143" s="91">
        <v>0</v>
      </c>
      <c r="T143" s="93">
        <v>0</v>
      </c>
      <c r="U143" s="88"/>
      <c r="V143" s="88">
        <v>0</v>
      </c>
      <c r="W143" s="88">
        <v>2203</v>
      </c>
      <c r="X143" s="88"/>
      <c r="Y143" s="88">
        <v>0</v>
      </c>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row>
    <row r="144" spans="1:175" s="83" customFormat="1" ht="51">
      <c r="A144" s="359">
        <v>1</v>
      </c>
      <c r="B144" s="294" t="s">
        <v>690</v>
      </c>
      <c r="C144" s="271" t="s">
        <v>163</v>
      </c>
      <c r="D144" s="271" t="s">
        <v>691</v>
      </c>
      <c r="E144" s="99">
        <v>10000</v>
      </c>
      <c r="F144" s="107"/>
      <c r="G144" s="107">
        <v>0</v>
      </c>
      <c r="H144" s="107">
        <v>10000</v>
      </c>
      <c r="I144" s="88">
        <v>9602.9719999999998</v>
      </c>
      <c r="J144" s="88"/>
      <c r="K144" s="88"/>
      <c r="L144" s="88">
        <v>500</v>
      </c>
      <c r="M144" s="105">
        <v>9500</v>
      </c>
      <c r="N144" s="88"/>
      <c r="O144" s="88">
        <v>0</v>
      </c>
      <c r="P144" s="88">
        <v>9500</v>
      </c>
      <c r="Q144" s="253">
        <f t="shared" si="39"/>
        <v>103</v>
      </c>
      <c r="R144" s="93"/>
      <c r="S144" s="91"/>
      <c r="T144" s="93"/>
      <c r="U144" s="88"/>
      <c r="V144" s="88"/>
      <c r="W144" s="88">
        <v>103</v>
      </c>
      <c r="X144" s="88"/>
      <c r="Y144" s="88"/>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row>
    <row r="145" spans="1:175" s="83" customFormat="1" ht="38.25">
      <c r="A145" s="359">
        <v>2</v>
      </c>
      <c r="B145" s="295" t="s">
        <v>911</v>
      </c>
      <c r="C145" s="271" t="s">
        <v>163</v>
      </c>
      <c r="D145" s="271" t="s">
        <v>692</v>
      </c>
      <c r="E145" s="99">
        <v>10600</v>
      </c>
      <c r="F145" s="107"/>
      <c r="G145" s="107">
        <v>0</v>
      </c>
      <c r="H145" s="107">
        <v>10600</v>
      </c>
      <c r="I145" s="88">
        <v>8000</v>
      </c>
      <c r="J145" s="88"/>
      <c r="K145" s="88"/>
      <c r="L145" s="88">
        <v>60</v>
      </c>
      <c r="M145" s="105">
        <v>8000</v>
      </c>
      <c r="N145" s="88"/>
      <c r="O145" s="88">
        <v>0</v>
      </c>
      <c r="P145" s="88">
        <v>8000</v>
      </c>
      <c r="Q145" s="253">
        <f t="shared" si="39"/>
        <v>2100</v>
      </c>
      <c r="R145" s="93"/>
      <c r="S145" s="91"/>
      <c r="T145" s="93"/>
      <c r="U145" s="88"/>
      <c r="V145" s="88"/>
      <c r="W145" s="88">
        <v>2100</v>
      </c>
      <c r="X145" s="88"/>
      <c r="Y145" s="88">
        <v>0</v>
      </c>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row>
    <row r="146" spans="1:175" s="83" customFormat="1" ht="25.5">
      <c r="A146" s="356">
        <v>-2</v>
      </c>
      <c r="B146" s="291" t="s">
        <v>333</v>
      </c>
      <c r="C146" s="271"/>
      <c r="D146" s="268"/>
      <c r="E146" s="99">
        <v>206968</v>
      </c>
      <c r="F146" s="107"/>
      <c r="G146" s="107">
        <v>0</v>
      </c>
      <c r="H146" s="108">
        <v>206968</v>
      </c>
      <c r="I146" s="86">
        <v>82000</v>
      </c>
      <c r="J146" s="86"/>
      <c r="K146" s="86"/>
      <c r="L146" s="86">
        <v>2950</v>
      </c>
      <c r="M146" s="105">
        <v>82000</v>
      </c>
      <c r="N146" s="86"/>
      <c r="O146" s="86">
        <v>0</v>
      </c>
      <c r="P146" s="86">
        <v>82000</v>
      </c>
      <c r="Q146" s="109">
        <f t="shared" si="39"/>
        <v>35000</v>
      </c>
      <c r="R146" s="92"/>
      <c r="S146" s="91">
        <v>0</v>
      </c>
      <c r="T146" s="92">
        <v>35000</v>
      </c>
      <c r="U146" s="86"/>
      <c r="V146" s="86">
        <v>0</v>
      </c>
      <c r="W146" s="86">
        <v>0</v>
      </c>
      <c r="X146" s="86"/>
      <c r="Y146" s="88">
        <v>0</v>
      </c>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row>
    <row r="147" spans="1:175" s="83" customFormat="1">
      <c r="A147" s="356" t="s">
        <v>319</v>
      </c>
      <c r="B147" s="291" t="s">
        <v>321</v>
      </c>
      <c r="C147" s="271"/>
      <c r="D147" s="268"/>
      <c r="E147" s="99">
        <v>206968</v>
      </c>
      <c r="F147" s="107"/>
      <c r="G147" s="107">
        <v>0</v>
      </c>
      <c r="H147" s="107">
        <v>206968</v>
      </c>
      <c r="I147" s="88">
        <v>82000</v>
      </c>
      <c r="J147" s="88"/>
      <c r="K147" s="88"/>
      <c r="L147" s="88">
        <v>2650</v>
      </c>
      <c r="M147" s="105">
        <v>82000</v>
      </c>
      <c r="N147" s="88"/>
      <c r="O147" s="88">
        <v>0</v>
      </c>
      <c r="P147" s="88">
        <v>82000</v>
      </c>
      <c r="Q147" s="109">
        <f t="shared" si="39"/>
        <v>35000</v>
      </c>
      <c r="R147" s="93"/>
      <c r="S147" s="91">
        <v>0</v>
      </c>
      <c r="T147" s="93">
        <v>35000</v>
      </c>
      <c r="U147" s="88"/>
      <c r="V147" s="88">
        <v>0</v>
      </c>
      <c r="W147" s="88">
        <v>0</v>
      </c>
      <c r="X147" s="88"/>
      <c r="Y147" s="88">
        <v>0</v>
      </c>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row>
    <row r="148" spans="1:175" s="83" customFormat="1" ht="89.25">
      <c r="A148" s="359">
        <v>1</v>
      </c>
      <c r="B148" s="295" t="s">
        <v>912</v>
      </c>
      <c r="C148" s="292" t="s">
        <v>163</v>
      </c>
      <c r="D148" s="271" t="s">
        <v>954</v>
      </c>
      <c r="E148" s="99">
        <v>76968</v>
      </c>
      <c r="F148" s="107"/>
      <c r="G148" s="107">
        <v>0</v>
      </c>
      <c r="H148" s="107">
        <v>76968</v>
      </c>
      <c r="I148" s="88">
        <v>43000</v>
      </c>
      <c r="J148" s="88"/>
      <c r="K148" s="88"/>
      <c r="L148" s="88">
        <v>300</v>
      </c>
      <c r="M148" s="105">
        <v>43000</v>
      </c>
      <c r="N148" s="88"/>
      <c r="O148" s="88">
        <v>0</v>
      </c>
      <c r="P148" s="88">
        <v>43000</v>
      </c>
      <c r="Q148" s="253">
        <f t="shared" si="39"/>
        <v>15000</v>
      </c>
      <c r="R148" s="93"/>
      <c r="S148" s="91"/>
      <c r="T148" s="93">
        <v>15000</v>
      </c>
      <c r="U148" s="88"/>
      <c r="V148" s="88"/>
      <c r="W148" s="88"/>
      <c r="X148" s="88"/>
      <c r="Y148" s="88">
        <v>0</v>
      </c>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row>
    <row r="149" spans="1:175" s="83" customFormat="1" ht="38.25">
      <c r="A149" s="359">
        <v>2</v>
      </c>
      <c r="B149" s="266" t="s">
        <v>913</v>
      </c>
      <c r="C149" s="292" t="s">
        <v>163</v>
      </c>
      <c r="D149" s="292" t="s">
        <v>955</v>
      </c>
      <c r="E149" s="99">
        <v>130000</v>
      </c>
      <c r="F149" s="107"/>
      <c r="G149" s="107">
        <v>0</v>
      </c>
      <c r="H149" s="107">
        <v>130000</v>
      </c>
      <c r="I149" s="88">
        <v>39000</v>
      </c>
      <c r="J149" s="88"/>
      <c r="K149" s="88"/>
      <c r="L149" s="88">
        <v>1550</v>
      </c>
      <c r="M149" s="105">
        <v>39000</v>
      </c>
      <c r="N149" s="88"/>
      <c r="O149" s="88">
        <v>0</v>
      </c>
      <c r="P149" s="88">
        <v>39000</v>
      </c>
      <c r="Q149" s="109">
        <f t="shared" si="39"/>
        <v>20000</v>
      </c>
      <c r="R149" s="93"/>
      <c r="S149" s="91"/>
      <c r="T149" s="93">
        <v>20000</v>
      </c>
      <c r="U149" s="88"/>
      <c r="V149" s="88"/>
      <c r="W149" s="88"/>
      <c r="X149" s="88"/>
      <c r="Y149" s="88">
        <v>0</v>
      </c>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row>
    <row r="150" spans="1:175" s="85" customFormat="1" ht="25.5">
      <c r="A150" s="356" t="s">
        <v>10</v>
      </c>
      <c r="B150" s="291" t="s">
        <v>456</v>
      </c>
      <c r="C150" s="268"/>
      <c r="D150" s="268"/>
      <c r="E150" s="91">
        <v>536830.86499999999</v>
      </c>
      <c r="F150" s="108"/>
      <c r="G150" s="108">
        <v>0</v>
      </c>
      <c r="H150" s="108">
        <v>534518.86499999999</v>
      </c>
      <c r="I150" s="86">
        <v>210619.20799999998</v>
      </c>
      <c r="J150" s="86"/>
      <c r="K150" s="86"/>
      <c r="L150" s="86">
        <v>1550</v>
      </c>
      <c r="M150" s="105">
        <v>272718.36800000002</v>
      </c>
      <c r="N150" s="86"/>
      <c r="O150" s="86">
        <v>0</v>
      </c>
      <c r="P150" s="86">
        <v>272718.36800000002</v>
      </c>
      <c r="Q150" s="109">
        <f>Q151+Q165+Q172+Q176</f>
        <v>74006</v>
      </c>
      <c r="R150" s="92"/>
      <c r="S150" s="91">
        <v>0</v>
      </c>
      <c r="T150" s="92">
        <v>5328</v>
      </c>
      <c r="U150" s="86">
        <v>21800</v>
      </c>
      <c r="V150" s="86">
        <v>40000</v>
      </c>
      <c r="W150" s="86">
        <v>6878</v>
      </c>
      <c r="X150" s="86">
        <v>0</v>
      </c>
      <c r="Y150" s="86">
        <v>0</v>
      </c>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row>
    <row r="151" spans="1:175" s="83" customFormat="1" ht="25.5">
      <c r="A151" s="356">
        <v>-1</v>
      </c>
      <c r="B151" s="291" t="s">
        <v>901</v>
      </c>
      <c r="C151" s="271"/>
      <c r="D151" s="268"/>
      <c r="E151" s="99">
        <v>160607.86499999999</v>
      </c>
      <c r="F151" s="107"/>
      <c r="G151" s="107">
        <v>0</v>
      </c>
      <c r="H151" s="107">
        <v>158295.86499999999</v>
      </c>
      <c r="I151" s="88">
        <v>126647.208</v>
      </c>
      <c r="J151" s="88"/>
      <c r="K151" s="88"/>
      <c r="L151" s="88">
        <v>2950</v>
      </c>
      <c r="M151" s="105">
        <v>152127.15700000001</v>
      </c>
      <c r="N151" s="88"/>
      <c r="O151" s="88">
        <v>0</v>
      </c>
      <c r="P151" s="88">
        <v>152127.15700000001</v>
      </c>
      <c r="Q151" s="109">
        <f>R151+S151+T151+U151+V151+W151+X151+Y151</f>
        <v>2206</v>
      </c>
      <c r="R151" s="93"/>
      <c r="S151" s="91">
        <v>0</v>
      </c>
      <c r="T151" s="93">
        <v>328</v>
      </c>
      <c r="U151" s="88"/>
      <c r="V151" s="88">
        <v>0</v>
      </c>
      <c r="W151" s="88">
        <v>1878</v>
      </c>
      <c r="X151" s="88"/>
      <c r="Y151" s="88">
        <v>0</v>
      </c>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row>
    <row r="152" spans="1:175" s="83" customFormat="1">
      <c r="A152" s="356" t="s">
        <v>319</v>
      </c>
      <c r="B152" s="291" t="s">
        <v>332</v>
      </c>
      <c r="C152" s="271"/>
      <c r="D152" s="271"/>
      <c r="E152" s="99">
        <v>160607.86499999999</v>
      </c>
      <c r="F152" s="107"/>
      <c r="G152" s="107">
        <v>0</v>
      </c>
      <c r="H152" s="107">
        <v>158295.86499999999</v>
      </c>
      <c r="I152" s="88">
        <v>126647.208</v>
      </c>
      <c r="J152" s="88"/>
      <c r="K152" s="88"/>
      <c r="L152" s="88">
        <v>2350</v>
      </c>
      <c r="M152" s="105">
        <v>152127.15700000001</v>
      </c>
      <c r="N152" s="88"/>
      <c r="O152" s="88">
        <v>0</v>
      </c>
      <c r="P152" s="88">
        <v>152127.15700000001</v>
      </c>
      <c r="Q152" s="109">
        <f t="shared" ref="Q152:Q181" si="40">R152+S152+T152+U152+V152+W152+X152+Y152</f>
        <v>2206</v>
      </c>
      <c r="R152" s="93"/>
      <c r="S152" s="91">
        <v>0</v>
      </c>
      <c r="T152" s="93">
        <v>328</v>
      </c>
      <c r="U152" s="88"/>
      <c r="V152" s="88">
        <v>0</v>
      </c>
      <c r="W152" s="88">
        <v>1878</v>
      </c>
      <c r="X152" s="88"/>
      <c r="Y152" s="88">
        <v>0</v>
      </c>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row>
    <row r="153" spans="1:175" s="83" customFormat="1" ht="76.5">
      <c r="A153" s="352">
        <v>1</v>
      </c>
      <c r="B153" s="296" t="s">
        <v>914</v>
      </c>
      <c r="C153" s="425" t="s">
        <v>148</v>
      </c>
      <c r="D153" s="271" t="s">
        <v>956</v>
      </c>
      <c r="E153" s="99">
        <v>1798</v>
      </c>
      <c r="F153" s="107"/>
      <c r="G153" s="107"/>
      <c r="H153" s="107">
        <v>1798</v>
      </c>
      <c r="I153" s="88">
        <v>1525.992</v>
      </c>
      <c r="J153" s="88"/>
      <c r="K153" s="88"/>
      <c r="L153" s="88">
        <v>600</v>
      </c>
      <c r="M153" s="105">
        <v>1525.992</v>
      </c>
      <c r="N153" s="88"/>
      <c r="O153" s="88"/>
      <c r="P153" s="88">
        <v>1525.992</v>
      </c>
      <c r="Q153" s="109">
        <f t="shared" si="40"/>
        <v>0</v>
      </c>
      <c r="R153" s="93"/>
      <c r="S153" s="91"/>
      <c r="T153" s="93"/>
      <c r="U153" s="88"/>
      <c r="V153" s="88"/>
      <c r="W153" s="88"/>
      <c r="X153" s="88"/>
      <c r="Y153" s="88"/>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row>
    <row r="154" spans="1:175" s="83" customFormat="1" ht="89.25">
      <c r="A154" s="352">
        <v>2</v>
      </c>
      <c r="B154" s="296" t="s">
        <v>915</v>
      </c>
      <c r="C154" s="425"/>
      <c r="D154" s="271" t="s">
        <v>957</v>
      </c>
      <c r="E154" s="99">
        <v>2733</v>
      </c>
      <c r="F154" s="107"/>
      <c r="G154" s="107"/>
      <c r="H154" s="107">
        <v>2733</v>
      </c>
      <c r="I154" s="88">
        <v>2236.5790000000002</v>
      </c>
      <c r="J154" s="88"/>
      <c r="K154" s="88"/>
      <c r="L154" s="88">
        <v>2500</v>
      </c>
      <c r="M154" s="105">
        <v>2236.5790000000002</v>
      </c>
      <c r="N154" s="88"/>
      <c r="O154" s="88"/>
      <c r="P154" s="88">
        <v>2236.5790000000002</v>
      </c>
      <c r="Q154" s="109">
        <f t="shared" si="40"/>
        <v>0</v>
      </c>
      <c r="R154" s="93"/>
      <c r="S154" s="91"/>
      <c r="T154" s="93"/>
      <c r="U154" s="88"/>
      <c r="V154" s="88"/>
      <c r="W154" s="88"/>
      <c r="X154" s="88"/>
      <c r="Y154" s="88"/>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row>
    <row r="155" spans="1:175" s="83" customFormat="1" ht="76.5">
      <c r="A155" s="352">
        <v>3</v>
      </c>
      <c r="B155" s="296" t="s">
        <v>916</v>
      </c>
      <c r="C155" s="425"/>
      <c r="D155" s="271" t="s">
        <v>958</v>
      </c>
      <c r="E155" s="99">
        <v>2947</v>
      </c>
      <c r="F155" s="107"/>
      <c r="G155" s="107"/>
      <c r="H155" s="107">
        <v>635</v>
      </c>
      <c r="I155" s="88">
        <v>2736.1320000000001</v>
      </c>
      <c r="J155" s="88"/>
      <c r="K155" s="88"/>
      <c r="L155" s="88">
        <v>2500</v>
      </c>
      <c r="M155" s="105">
        <v>2736.1320000000001</v>
      </c>
      <c r="N155" s="88"/>
      <c r="O155" s="88"/>
      <c r="P155" s="88">
        <v>2736.1320000000001</v>
      </c>
      <c r="Q155" s="109">
        <f t="shared" si="40"/>
        <v>0</v>
      </c>
      <c r="R155" s="93"/>
      <c r="S155" s="91"/>
      <c r="T155" s="93"/>
      <c r="U155" s="88"/>
      <c r="V155" s="88"/>
      <c r="W155" s="88"/>
      <c r="X155" s="88"/>
      <c r="Y155" s="88"/>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row>
    <row r="156" spans="1:175" s="83" customFormat="1" ht="25.5">
      <c r="A156" s="352">
        <v>4</v>
      </c>
      <c r="B156" s="276" t="s">
        <v>693</v>
      </c>
      <c r="C156" s="421" t="s">
        <v>304</v>
      </c>
      <c r="D156" s="271" t="s">
        <v>959</v>
      </c>
      <c r="E156" s="99">
        <v>9464.8649999999998</v>
      </c>
      <c r="F156" s="107"/>
      <c r="G156" s="107"/>
      <c r="H156" s="107">
        <v>9464.8649999999998</v>
      </c>
      <c r="I156" s="88">
        <v>9110.9650000000001</v>
      </c>
      <c r="J156" s="88"/>
      <c r="K156" s="88"/>
      <c r="L156" s="88">
        <v>3300</v>
      </c>
      <c r="M156" s="105">
        <v>9110.9650000000001</v>
      </c>
      <c r="N156" s="88"/>
      <c r="O156" s="88"/>
      <c r="P156" s="88">
        <v>9110.9650000000001</v>
      </c>
      <c r="Q156" s="109">
        <f t="shared" si="40"/>
        <v>0</v>
      </c>
      <c r="R156" s="93"/>
      <c r="S156" s="91"/>
      <c r="T156" s="93">
        <v>0</v>
      </c>
      <c r="U156" s="88">
        <v>0</v>
      </c>
      <c r="V156" s="88"/>
      <c r="W156" s="88"/>
      <c r="X156" s="88"/>
      <c r="Y156" s="88"/>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row>
    <row r="157" spans="1:175" s="83" customFormat="1" ht="25.5">
      <c r="A157" s="352">
        <v>5</v>
      </c>
      <c r="B157" s="276" t="s">
        <v>917</v>
      </c>
      <c r="C157" s="421"/>
      <c r="D157" s="271" t="s">
        <v>960</v>
      </c>
      <c r="E157" s="99">
        <v>29971</v>
      </c>
      <c r="F157" s="107"/>
      <c r="G157" s="107"/>
      <c r="H157" s="107">
        <v>29971</v>
      </c>
      <c r="I157" s="88">
        <v>28936.825000000001</v>
      </c>
      <c r="J157" s="88"/>
      <c r="K157" s="88"/>
      <c r="L157" s="88">
        <v>1530</v>
      </c>
      <c r="M157" s="105">
        <v>28936.825000000001</v>
      </c>
      <c r="N157" s="88"/>
      <c r="O157" s="88"/>
      <c r="P157" s="88">
        <v>28936.825000000001</v>
      </c>
      <c r="Q157" s="109">
        <f t="shared" si="40"/>
        <v>0</v>
      </c>
      <c r="R157" s="93"/>
      <c r="S157" s="91"/>
      <c r="T157" s="93"/>
      <c r="U157" s="88"/>
      <c r="V157" s="88"/>
      <c r="W157" s="88"/>
      <c r="X157" s="88"/>
      <c r="Y157" s="88"/>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row>
    <row r="158" spans="1:175" s="83" customFormat="1" ht="25.5">
      <c r="A158" s="352">
        <v>6</v>
      </c>
      <c r="B158" s="276" t="s">
        <v>694</v>
      </c>
      <c r="C158" s="421"/>
      <c r="D158" s="271" t="s">
        <v>961</v>
      </c>
      <c r="E158" s="99">
        <v>5959</v>
      </c>
      <c r="F158" s="107"/>
      <c r="G158" s="107"/>
      <c r="H158" s="107">
        <v>5959</v>
      </c>
      <c r="I158" s="88">
        <v>5839.4459999999999</v>
      </c>
      <c r="J158" s="88"/>
      <c r="K158" s="88"/>
      <c r="L158" s="88">
        <v>1700</v>
      </c>
      <c r="M158" s="105">
        <v>5839.4459999999999</v>
      </c>
      <c r="N158" s="88"/>
      <c r="O158" s="88"/>
      <c r="P158" s="88">
        <v>5839.4459999999999</v>
      </c>
      <c r="Q158" s="109">
        <f t="shared" si="40"/>
        <v>0</v>
      </c>
      <c r="R158" s="93"/>
      <c r="S158" s="91"/>
      <c r="T158" s="93"/>
      <c r="U158" s="88"/>
      <c r="V158" s="88"/>
      <c r="W158" s="88"/>
      <c r="X158" s="88"/>
      <c r="Y158" s="88"/>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row>
    <row r="159" spans="1:175" s="83" customFormat="1" ht="25.5">
      <c r="A159" s="352">
        <v>7</v>
      </c>
      <c r="B159" s="276" t="s">
        <v>918</v>
      </c>
      <c r="C159" s="421"/>
      <c r="D159" s="271" t="s">
        <v>962</v>
      </c>
      <c r="E159" s="99">
        <v>59993</v>
      </c>
      <c r="F159" s="107"/>
      <c r="G159" s="107"/>
      <c r="H159" s="107">
        <v>59993</v>
      </c>
      <c r="I159" s="88">
        <v>57973.012999999999</v>
      </c>
      <c r="J159" s="88"/>
      <c r="K159" s="88"/>
      <c r="L159" s="88">
        <v>70</v>
      </c>
      <c r="M159" s="105">
        <v>57973.012999999999</v>
      </c>
      <c r="N159" s="88"/>
      <c r="O159" s="88"/>
      <c r="P159" s="88">
        <v>57973.012999999999</v>
      </c>
      <c r="Q159" s="109">
        <f t="shared" si="40"/>
        <v>0</v>
      </c>
      <c r="R159" s="93"/>
      <c r="S159" s="91"/>
      <c r="T159" s="93"/>
      <c r="U159" s="88"/>
      <c r="V159" s="88"/>
      <c r="W159" s="88"/>
      <c r="X159" s="88"/>
      <c r="Y159" s="88"/>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row>
    <row r="160" spans="1:175" s="83" customFormat="1" ht="25.5">
      <c r="A160" s="352">
        <v>8</v>
      </c>
      <c r="B160" s="276" t="s">
        <v>919</v>
      </c>
      <c r="C160" s="421"/>
      <c r="D160" s="271" t="s">
        <v>963</v>
      </c>
      <c r="E160" s="99">
        <v>11824</v>
      </c>
      <c r="F160" s="107"/>
      <c r="G160" s="107"/>
      <c r="H160" s="107">
        <v>11824</v>
      </c>
      <c r="I160" s="88">
        <v>11653.027</v>
      </c>
      <c r="J160" s="88"/>
      <c r="K160" s="88"/>
      <c r="L160" s="88">
        <v>1750</v>
      </c>
      <c r="M160" s="105">
        <v>11653.027</v>
      </c>
      <c r="N160" s="88"/>
      <c r="O160" s="88"/>
      <c r="P160" s="88">
        <v>11653.027</v>
      </c>
      <c r="Q160" s="109">
        <f t="shared" si="40"/>
        <v>0</v>
      </c>
      <c r="R160" s="93"/>
      <c r="S160" s="91"/>
      <c r="T160" s="93"/>
      <c r="U160" s="88"/>
      <c r="V160" s="88"/>
      <c r="W160" s="88"/>
      <c r="X160" s="88"/>
      <c r="Y160" s="88"/>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row>
    <row r="161" spans="1:175" s="83" customFormat="1" ht="25.5">
      <c r="A161" s="352">
        <v>9</v>
      </c>
      <c r="B161" s="276" t="s">
        <v>920</v>
      </c>
      <c r="C161" s="421"/>
      <c r="D161" s="271" t="s">
        <v>964</v>
      </c>
      <c r="E161" s="99">
        <v>6981</v>
      </c>
      <c r="F161" s="107"/>
      <c r="G161" s="107"/>
      <c r="H161" s="107">
        <v>6981</v>
      </c>
      <c r="I161" s="88">
        <v>6635.2290000000003</v>
      </c>
      <c r="J161" s="88"/>
      <c r="K161" s="88"/>
      <c r="L161" s="88">
        <v>950</v>
      </c>
      <c r="M161" s="105">
        <v>6635.2290000000003</v>
      </c>
      <c r="N161" s="88"/>
      <c r="O161" s="88"/>
      <c r="P161" s="88">
        <v>6635.2290000000003</v>
      </c>
      <c r="Q161" s="109">
        <f t="shared" si="40"/>
        <v>0</v>
      </c>
      <c r="R161" s="93"/>
      <c r="S161" s="91"/>
      <c r="T161" s="93">
        <v>0</v>
      </c>
      <c r="U161" s="88">
        <v>0</v>
      </c>
      <c r="V161" s="88"/>
      <c r="W161" s="88"/>
      <c r="X161" s="88"/>
      <c r="Y161" s="88"/>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c r="FR161" s="101"/>
      <c r="FS161" s="101"/>
    </row>
    <row r="162" spans="1:175" s="83" customFormat="1" ht="25.5">
      <c r="A162" s="352">
        <v>10</v>
      </c>
      <c r="B162" s="276" t="s">
        <v>921</v>
      </c>
      <c r="C162" s="421" t="s">
        <v>304</v>
      </c>
      <c r="D162" s="271" t="s">
        <v>965</v>
      </c>
      <c r="E162" s="99">
        <v>6000</v>
      </c>
      <c r="F162" s="107"/>
      <c r="G162" s="107"/>
      <c r="H162" s="107">
        <v>6000</v>
      </c>
      <c r="I162" s="88"/>
      <c r="J162" s="88"/>
      <c r="K162" s="88"/>
      <c r="L162" s="88">
        <v>800</v>
      </c>
      <c r="M162" s="105">
        <v>4972.3999999999996</v>
      </c>
      <c r="N162" s="88"/>
      <c r="O162" s="88"/>
      <c r="P162" s="88">
        <v>4972.3999999999996</v>
      </c>
      <c r="Q162" s="109">
        <f t="shared" si="40"/>
        <v>700</v>
      </c>
      <c r="R162" s="93"/>
      <c r="S162" s="91"/>
      <c r="T162" s="93"/>
      <c r="U162" s="88"/>
      <c r="V162" s="88"/>
      <c r="W162" s="88">
        <v>700</v>
      </c>
      <c r="X162" s="88"/>
      <c r="Y162" s="88"/>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c r="FR162" s="101"/>
      <c r="FS162" s="101"/>
    </row>
    <row r="163" spans="1:175" s="83" customFormat="1" ht="25.5">
      <c r="A163" s="352">
        <v>11</v>
      </c>
      <c r="B163" s="276" t="s">
        <v>695</v>
      </c>
      <c r="C163" s="421"/>
      <c r="D163" s="271" t="s">
        <v>966</v>
      </c>
      <c r="E163" s="99">
        <v>9983</v>
      </c>
      <c r="F163" s="107"/>
      <c r="G163" s="107"/>
      <c r="H163" s="107">
        <v>9983</v>
      </c>
      <c r="I163" s="88"/>
      <c r="J163" s="88"/>
      <c r="K163" s="88"/>
      <c r="L163" s="88">
        <v>3030</v>
      </c>
      <c r="M163" s="105">
        <v>8883.2340000000004</v>
      </c>
      <c r="N163" s="88"/>
      <c r="O163" s="88"/>
      <c r="P163" s="88">
        <v>8883.2340000000004</v>
      </c>
      <c r="Q163" s="109">
        <f t="shared" si="40"/>
        <v>806</v>
      </c>
      <c r="R163" s="93"/>
      <c r="S163" s="91"/>
      <c r="T163" s="93">
        <v>328</v>
      </c>
      <c r="U163" s="88"/>
      <c r="V163" s="88"/>
      <c r="W163" s="88">
        <v>478</v>
      </c>
      <c r="X163" s="88"/>
      <c r="Y163" s="88"/>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c r="FR163" s="101"/>
      <c r="FS163" s="101"/>
    </row>
    <row r="164" spans="1:175" s="83" customFormat="1" ht="25.5">
      <c r="A164" s="352">
        <v>12</v>
      </c>
      <c r="B164" s="276" t="s">
        <v>922</v>
      </c>
      <c r="C164" s="421"/>
      <c r="D164" s="271" t="s">
        <v>967</v>
      </c>
      <c r="E164" s="99">
        <v>12954</v>
      </c>
      <c r="F164" s="107"/>
      <c r="G164" s="107"/>
      <c r="H164" s="107">
        <v>12954</v>
      </c>
      <c r="I164" s="88"/>
      <c r="J164" s="88"/>
      <c r="K164" s="88"/>
      <c r="L164" s="88">
        <v>3030</v>
      </c>
      <c r="M164" s="105">
        <v>11624.315000000001</v>
      </c>
      <c r="N164" s="88"/>
      <c r="O164" s="88"/>
      <c r="P164" s="88">
        <v>11624.315000000001</v>
      </c>
      <c r="Q164" s="109">
        <f t="shared" si="40"/>
        <v>700</v>
      </c>
      <c r="R164" s="93"/>
      <c r="S164" s="91"/>
      <c r="T164" s="93"/>
      <c r="U164" s="88"/>
      <c r="V164" s="88"/>
      <c r="W164" s="88">
        <v>700</v>
      </c>
      <c r="X164" s="88"/>
      <c r="Y164" s="88"/>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row>
    <row r="165" spans="1:175" s="83" customFormat="1" ht="25.5">
      <c r="A165" s="356">
        <v>-2</v>
      </c>
      <c r="B165" s="291" t="s">
        <v>339</v>
      </c>
      <c r="C165" s="271"/>
      <c r="D165" s="268"/>
      <c r="E165" s="99">
        <v>183723</v>
      </c>
      <c r="F165" s="107"/>
      <c r="G165" s="107">
        <v>0</v>
      </c>
      <c r="H165" s="107">
        <v>183723</v>
      </c>
      <c r="I165" s="88">
        <v>74672</v>
      </c>
      <c r="J165" s="88"/>
      <c r="K165" s="88"/>
      <c r="L165" s="88">
        <v>1900</v>
      </c>
      <c r="M165" s="105">
        <v>90997.210999999996</v>
      </c>
      <c r="N165" s="88"/>
      <c r="O165" s="88">
        <v>0</v>
      </c>
      <c r="P165" s="88">
        <v>90997.210999999996</v>
      </c>
      <c r="Q165" s="109">
        <f t="shared" si="40"/>
        <v>30000</v>
      </c>
      <c r="R165" s="93"/>
      <c r="S165" s="91">
        <v>0</v>
      </c>
      <c r="T165" s="93">
        <v>0</v>
      </c>
      <c r="U165" s="88">
        <v>0</v>
      </c>
      <c r="V165" s="88">
        <v>30000</v>
      </c>
      <c r="W165" s="88">
        <v>0</v>
      </c>
      <c r="X165" s="88"/>
      <c r="Y165" s="88">
        <v>0</v>
      </c>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row>
    <row r="166" spans="1:175" s="83" customFormat="1">
      <c r="A166" s="356" t="s">
        <v>319</v>
      </c>
      <c r="B166" s="291" t="s">
        <v>321</v>
      </c>
      <c r="C166" s="271"/>
      <c r="D166" s="268"/>
      <c r="E166" s="99">
        <v>180948</v>
      </c>
      <c r="F166" s="107"/>
      <c r="G166" s="107">
        <v>0</v>
      </c>
      <c r="H166" s="107">
        <v>180948</v>
      </c>
      <c r="I166" s="88">
        <v>72100</v>
      </c>
      <c r="J166" s="88"/>
      <c r="K166" s="88"/>
      <c r="L166" s="88">
        <v>550</v>
      </c>
      <c r="M166" s="105">
        <v>88430.498999999996</v>
      </c>
      <c r="N166" s="88"/>
      <c r="O166" s="88">
        <v>0</v>
      </c>
      <c r="P166" s="88">
        <v>88430.498999999996</v>
      </c>
      <c r="Q166" s="109">
        <f t="shared" si="40"/>
        <v>30000</v>
      </c>
      <c r="R166" s="93"/>
      <c r="S166" s="91">
        <v>0</v>
      </c>
      <c r="T166" s="93">
        <v>0</v>
      </c>
      <c r="U166" s="88">
        <v>0</v>
      </c>
      <c r="V166" s="88">
        <v>30000</v>
      </c>
      <c r="W166" s="88">
        <v>0</v>
      </c>
      <c r="X166" s="88"/>
      <c r="Y166" s="88">
        <v>0</v>
      </c>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row>
    <row r="167" spans="1:175" s="83" customFormat="1" ht="25.5">
      <c r="A167" s="352">
        <v>1</v>
      </c>
      <c r="B167" s="276" t="s">
        <v>458</v>
      </c>
      <c r="C167" s="421" t="s">
        <v>304</v>
      </c>
      <c r="D167" s="271" t="s">
        <v>459</v>
      </c>
      <c r="E167" s="99">
        <v>61106</v>
      </c>
      <c r="F167" s="107"/>
      <c r="G167" s="107"/>
      <c r="H167" s="107">
        <v>61106</v>
      </c>
      <c r="I167" s="88">
        <v>14000</v>
      </c>
      <c r="J167" s="88"/>
      <c r="K167" s="88"/>
      <c r="L167" s="88">
        <v>1350</v>
      </c>
      <c r="M167" s="105">
        <v>27687.417000000001</v>
      </c>
      <c r="N167" s="88"/>
      <c r="O167" s="88"/>
      <c r="P167" s="88">
        <v>27687.417000000001</v>
      </c>
      <c r="Q167" s="253">
        <f t="shared" si="40"/>
        <v>10000</v>
      </c>
      <c r="R167" s="93"/>
      <c r="S167" s="91"/>
      <c r="T167" s="93"/>
      <c r="U167" s="88"/>
      <c r="V167" s="88">
        <v>10000</v>
      </c>
      <c r="W167" s="88"/>
      <c r="X167" s="88"/>
      <c r="Y167" s="88"/>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row>
    <row r="168" spans="1:175" s="83" customFormat="1" ht="25.5">
      <c r="A168" s="352">
        <v>2</v>
      </c>
      <c r="B168" s="276" t="s">
        <v>461</v>
      </c>
      <c r="C168" s="421"/>
      <c r="D168" s="271" t="s">
        <v>462</v>
      </c>
      <c r="E168" s="99">
        <v>59864</v>
      </c>
      <c r="F168" s="107"/>
      <c r="G168" s="107"/>
      <c r="H168" s="107">
        <v>59864</v>
      </c>
      <c r="I168" s="88">
        <v>30000</v>
      </c>
      <c r="J168" s="88"/>
      <c r="K168" s="88"/>
      <c r="L168" s="88">
        <v>1350</v>
      </c>
      <c r="M168" s="105">
        <v>31425.081999999999</v>
      </c>
      <c r="N168" s="88"/>
      <c r="O168" s="88"/>
      <c r="P168" s="88">
        <v>31425.081999999999</v>
      </c>
      <c r="Q168" s="253">
        <f t="shared" si="40"/>
        <v>10000</v>
      </c>
      <c r="R168" s="93"/>
      <c r="S168" s="91"/>
      <c r="T168" s="93"/>
      <c r="U168" s="88"/>
      <c r="V168" s="88">
        <v>10000</v>
      </c>
      <c r="W168" s="88"/>
      <c r="X168" s="88"/>
      <c r="Y168" s="88"/>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c r="FR168" s="101"/>
      <c r="FS168" s="101"/>
    </row>
    <row r="169" spans="1:175" s="83" customFormat="1" ht="25.5">
      <c r="A169" s="352">
        <v>3</v>
      </c>
      <c r="B169" s="276" t="s">
        <v>457</v>
      </c>
      <c r="C169" s="421"/>
      <c r="D169" s="271" t="s">
        <v>968</v>
      </c>
      <c r="E169" s="99">
        <v>59978</v>
      </c>
      <c r="F169" s="107"/>
      <c r="G169" s="107"/>
      <c r="H169" s="107">
        <v>59978</v>
      </c>
      <c r="I169" s="88">
        <v>28100</v>
      </c>
      <c r="J169" s="88"/>
      <c r="K169" s="88"/>
      <c r="L169" s="88">
        <v>600</v>
      </c>
      <c r="M169" s="105">
        <v>29318</v>
      </c>
      <c r="N169" s="88"/>
      <c r="O169" s="88"/>
      <c r="P169" s="88">
        <v>29318</v>
      </c>
      <c r="Q169" s="253">
        <f t="shared" si="40"/>
        <v>10000</v>
      </c>
      <c r="R169" s="93"/>
      <c r="S169" s="91"/>
      <c r="T169" s="93"/>
      <c r="U169" s="88"/>
      <c r="V169" s="88">
        <v>10000</v>
      </c>
      <c r="W169" s="88"/>
      <c r="X169" s="88"/>
      <c r="Y169" s="88"/>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row>
    <row r="170" spans="1:175" s="83" customFormat="1">
      <c r="A170" s="356" t="s">
        <v>320</v>
      </c>
      <c r="B170" s="291" t="s">
        <v>332</v>
      </c>
      <c r="C170" s="421"/>
      <c r="D170" s="268"/>
      <c r="E170" s="99">
        <v>2775</v>
      </c>
      <c r="F170" s="107"/>
      <c r="G170" s="107">
        <v>0</v>
      </c>
      <c r="H170" s="107">
        <v>2775</v>
      </c>
      <c r="I170" s="88">
        <v>2572</v>
      </c>
      <c r="J170" s="88"/>
      <c r="K170" s="88"/>
      <c r="L170" s="88">
        <v>750</v>
      </c>
      <c r="M170" s="105">
        <v>2566.712</v>
      </c>
      <c r="N170" s="88"/>
      <c r="O170" s="88">
        <v>0</v>
      </c>
      <c r="P170" s="88">
        <v>2566.712</v>
      </c>
      <c r="Q170" s="109">
        <f t="shared" si="40"/>
        <v>0</v>
      </c>
      <c r="R170" s="93"/>
      <c r="S170" s="91">
        <v>0</v>
      </c>
      <c r="T170" s="93">
        <v>0</v>
      </c>
      <c r="U170" s="88">
        <v>0</v>
      </c>
      <c r="V170" s="88">
        <v>0</v>
      </c>
      <c r="W170" s="88">
        <v>0</v>
      </c>
      <c r="X170" s="88"/>
      <c r="Y170" s="88">
        <v>0</v>
      </c>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row>
    <row r="171" spans="1:175" s="83" customFormat="1" ht="38.25">
      <c r="A171" s="352">
        <v>1</v>
      </c>
      <c r="B171" s="276" t="s">
        <v>923</v>
      </c>
      <c r="C171" s="421"/>
      <c r="D171" s="271" t="s">
        <v>696</v>
      </c>
      <c r="E171" s="99">
        <v>2775</v>
      </c>
      <c r="F171" s="107"/>
      <c r="G171" s="107"/>
      <c r="H171" s="107">
        <v>2775</v>
      </c>
      <c r="I171" s="88">
        <v>2572</v>
      </c>
      <c r="J171" s="88"/>
      <c r="K171" s="88"/>
      <c r="L171" s="88">
        <v>1800</v>
      </c>
      <c r="M171" s="105">
        <v>2566.712</v>
      </c>
      <c r="N171" s="88"/>
      <c r="O171" s="88"/>
      <c r="P171" s="88">
        <v>2566.712</v>
      </c>
      <c r="Q171" s="109">
        <f t="shared" si="40"/>
        <v>0</v>
      </c>
      <c r="R171" s="93"/>
      <c r="S171" s="91"/>
      <c r="T171" s="93"/>
      <c r="U171" s="88"/>
      <c r="V171" s="88"/>
      <c r="W171" s="88"/>
      <c r="X171" s="88"/>
      <c r="Y171" s="88"/>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row>
    <row r="172" spans="1:175" s="83" customFormat="1" ht="25.5">
      <c r="A172" s="356">
        <v>-3</v>
      </c>
      <c r="B172" s="291" t="s">
        <v>924</v>
      </c>
      <c r="C172" s="271"/>
      <c r="D172" s="271"/>
      <c r="E172" s="99">
        <v>120000</v>
      </c>
      <c r="F172" s="107"/>
      <c r="G172" s="107">
        <v>0</v>
      </c>
      <c r="H172" s="107">
        <v>120000</v>
      </c>
      <c r="I172" s="88">
        <v>9300</v>
      </c>
      <c r="J172" s="88"/>
      <c r="K172" s="88"/>
      <c r="L172" s="88">
        <v>1750</v>
      </c>
      <c r="M172" s="105">
        <v>29594</v>
      </c>
      <c r="N172" s="88"/>
      <c r="O172" s="88">
        <v>0</v>
      </c>
      <c r="P172" s="88">
        <v>29594</v>
      </c>
      <c r="Q172" s="109">
        <f t="shared" si="40"/>
        <v>20000</v>
      </c>
      <c r="R172" s="93"/>
      <c r="S172" s="91">
        <v>0</v>
      </c>
      <c r="T172" s="93">
        <v>5000</v>
      </c>
      <c r="U172" s="88"/>
      <c r="V172" s="88">
        <v>10000</v>
      </c>
      <c r="W172" s="88">
        <v>5000</v>
      </c>
      <c r="X172" s="88"/>
      <c r="Y172" s="88">
        <v>0</v>
      </c>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c r="FR172" s="101"/>
      <c r="FS172" s="101"/>
    </row>
    <row r="173" spans="1:175" s="83" customFormat="1">
      <c r="A173" s="356" t="s">
        <v>319</v>
      </c>
      <c r="B173" s="291" t="s">
        <v>321</v>
      </c>
      <c r="C173" s="271"/>
      <c r="D173" s="268"/>
      <c r="E173" s="99">
        <v>120000</v>
      </c>
      <c r="F173" s="107"/>
      <c r="G173" s="107">
        <v>0</v>
      </c>
      <c r="H173" s="107">
        <v>120000</v>
      </c>
      <c r="I173" s="88">
        <v>9300</v>
      </c>
      <c r="J173" s="88"/>
      <c r="K173" s="88"/>
      <c r="L173" s="88">
        <v>50</v>
      </c>
      <c r="M173" s="105">
        <v>29594</v>
      </c>
      <c r="N173" s="88"/>
      <c r="O173" s="88">
        <v>0</v>
      </c>
      <c r="P173" s="88">
        <v>29594</v>
      </c>
      <c r="Q173" s="109">
        <f t="shared" si="40"/>
        <v>20000</v>
      </c>
      <c r="R173" s="93"/>
      <c r="S173" s="91">
        <v>0</v>
      </c>
      <c r="T173" s="93">
        <v>5000</v>
      </c>
      <c r="U173" s="88"/>
      <c r="V173" s="88">
        <v>10000</v>
      </c>
      <c r="W173" s="88">
        <v>5000</v>
      </c>
      <c r="X173" s="88"/>
      <c r="Y173" s="88">
        <v>0</v>
      </c>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row>
    <row r="174" spans="1:175" s="83" customFormat="1" ht="25.5">
      <c r="A174" s="352">
        <v>1</v>
      </c>
      <c r="B174" s="276" t="s">
        <v>697</v>
      </c>
      <c r="C174" s="421" t="s">
        <v>304</v>
      </c>
      <c r="D174" s="297" t="s">
        <v>969</v>
      </c>
      <c r="E174" s="99">
        <v>60000</v>
      </c>
      <c r="F174" s="107"/>
      <c r="G174" s="107"/>
      <c r="H174" s="107">
        <v>60000</v>
      </c>
      <c r="I174" s="88">
        <v>2000</v>
      </c>
      <c r="J174" s="88"/>
      <c r="K174" s="88"/>
      <c r="L174" s="88">
        <v>1300</v>
      </c>
      <c r="M174" s="105">
        <v>14794</v>
      </c>
      <c r="N174" s="88"/>
      <c r="O174" s="88"/>
      <c r="P174" s="88">
        <v>14794</v>
      </c>
      <c r="Q174" s="253">
        <f t="shared" si="40"/>
        <v>10000</v>
      </c>
      <c r="R174" s="93"/>
      <c r="S174" s="91"/>
      <c r="T174" s="93">
        <v>5000</v>
      </c>
      <c r="U174" s="88"/>
      <c r="V174" s="88"/>
      <c r="W174" s="88">
        <v>5000</v>
      </c>
      <c r="X174" s="88"/>
      <c r="Y174" s="88"/>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c r="FR174" s="101"/>
      <c r="FS174" s="101"/>
    </row>
    <row r="175" spans="1:175" s="83" customFormat="1" ht="25.5">
      <c r="A175" s="352">
        <v>2</v>
      </c>
      <c r="B175" s="276" t="s">
        <v>698</v>
      </c>
      <c r="C175" s="421"/>
      <c r="D175" s="297" t="s">
        <v>699</v>
      </c>
      <c r="E175" s="99">
        <v>60000</v>
      </c>
      <c r="F175" s="107"/>
      <c r="G175" s="107"/>
      <c r="H175" s="107">
        <v>60000</v>
      </c>
      <c r="I175" s="88">
        <v>7300</v>
      </c>
      <c r="J175" s="88"/>
      <c r="K175" s="88"/>
      <c r="L175" s="88">
        <v>1300</v>
      </c>
      <c r="M175" s="105">
        <v>14800</v>
      </c>
      <c r="N175" s="88"/>
      <c r="O175" s="88"/>
      <c r="P175" s="88">
        <v>14800</v>
      </c>
      <c r="Q175" s="253">
        <f t="shared" si="40"/>
        <v>10000</v>
      </c>
      <c r="R175" s="93"/>
      <c r="S175" s="91"/>
      <c r="T175" s="93"/>
      <c r="U175" s="88"/>
      <c r="V175" s="88">
        <v>10000</v>
      </c>
      <c r="W175" s="88"/>
      <c r="X175" s="88"/>
      <c r="Y175" s="88"/>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row>
    <row r="176" spans="1:175" s="83" customFormat="1" ht="25.5">
      <c r="A176" s="356">
        <v>-4</v>
      </c>
      <c r="B176" s="291" t="s">
        <v>460</v>
      </c>
      <c r="C176" s="271"/>
      <c r="D176" s="268"/>
      <c r="E176" s="99">
        <v>72500</v>
      </c>
      <c r="F176" s="107"/>
      <c r="G176" s="107">
        <v>0</v>
      </c>
      <c r="H176" s="107">
        <v>72500</v>
      </c>
      <c r="I176" s="88">
        <v>0</v>
      </c>
      <c r="J176" s="88"/>
      <c r="K176" s="88"/>
      <c r="L176" s="88">
        <v>2350</v>
      </c>
      <c r="M176" s="105">
        <v>0</v>
      </c>
      <c r="N176" s="88"/>
      <c r="O176" s="88">
        <v>0</v>
      </c>
      <c r="P176" s="88">
        <v>0</v>
      </c>
      <c r="Q176" s="109">
        <f t="shared" si="40"/>
        <v>21800</v>
      </c>
      <c r="R176" s="93"/>
      <c r="S176" s="91">
        <v>0</v>
      </c>
      <c r="T176" s="93">
        <v>0</v>
      </c>
      <c r="U176" s="88">
        <v>21800</v>
      </c>
      <c r="V176" s="88">
        <v>0</v>
      </c>
      <c r="W176" s="88">
        <v>0</v>
      </c>
      <c r="X176" s="88">
        <v>0</v>
      </c>
      <c r="Y176" s="88">
        <v>0</v>
      </c>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c r="FR176" s="101"/>
      <c r="FS176" s="101"/>
    </row>
    <row r="177" spans="1:175" s="83" customFormat="1">
      <c r="A177" s="356" t="s">
        <v>319</v>
      </c>
      <c r="B177" s="291" t="s">
        <v>332</v>
      </c>
      <c r="C177" s="271"/>
      <c r="D177" s="271"/>
      <c r="E177" s="99">
        <v>72500</v>
      </c>
      <c r="F177" s="107"/>
      <c r="G177" s="107">
        <v>0</v>
      </c>
      <c r="H177" s="107">
        <v>72500</v>
      </c>
      <c r="I177" s="88">
        <v>0</v>
      </c>
      <c r="J177" s="88"/>
      <c r="K177" s="88"/>
      <c r="L177" s="88">
        <v>2350</v>
      </c>
      <c r="M177" s="105">
        <v>0</v>
      </c>
      <c r="N177" s="88"/>
      <c r="O177" s="88">
        <v>0</v>
      </c>
      <c r="P177" s="88">
        <v>0</v>
      </c>
      <c r="Q177" s="109">
        <f t="shared" si="40"/>
        <v>21800</v>
      </c>
      <c r="R177" s="93"/>
      <c r="S177" s="91">
        <v>0</v>
      </c>
      <c r="T177" s="93">
        <v>0</v>
      </c>
      <c r="U177" s="88">
        <v>21800</v>
      </c>
      <c r="V177" s="88">
        <v>0</v>
      </c>
      <c r="W177" s="88">
        <v>0</v>
      </c>
      <c r="X177" s="88">
        <v>0</v>
      </c>
      <c r="Y177" s="88">
        <v>0</v>
      </c>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row>
    <row r="178" spans="1:175" s="83" customFormat="1" ht="38.25">
      <c r="A178" s="352">
        <v>1</v>
      </c>
      <c r="B178" s="298" t="s">
        <v>925</v>
      </c>
      <c r="C178" s="421" t="s">
        <v>304</v>
      </c>
      <c r="D178" s="271" t="s">
        <v>970</v>
      </c>
      <c r="E178" s="99">
        <v>15000</v>
      </c>
      <c r="F178" s="107"/>
      <c r="G178" s="107"/>
      <c r="H178" s="107">
        <v>15000</v>
      </c>
      <c r="I178" s="88"/>
      <c r="J178" s="88"/>
      <c r="K178" s="88"/>
      <c r="L178" s="88">
        <v>2350</v>
      </c>
      <c r="M178" s="105"/>
      <c r="N178" s="88"/>
      <c r="O178" s="88"/>
      <c r="P178" s="88"/>
      <c r="Q178" s="253">
        <f t="shared" si="40"/>
        <v>4500</v>
      </c>
      <c r="R178" s="93"/>
      <c r="S178" s="91"/>
      <c r="T178" s="93"/>
      <c r="U178" s="88">
        <v>4500</v>
      </c>
      <c r="V178" s="88"/>
      <c r="W178" s="88"/>
      <c r="X178" s="88"/>
      <c r="Y178" s="88"/>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c r="FR178" s="101"/>
      <c r="FS178" s="101"/>
    </row>
    <row r="179" spans="1:175" s="83" customFormat="1" ht="38.25">
      <c r="A179" s="352">
        <v>2</v>
      </c>
      <c r="B179" s="276" t="s">
        <v>926</v>
      </c>
      <c r="C179" s="421"/>
      <c r="D179" s="271" t="s">
        <v>971</v>
      </c>
      <c r="E179" s="99">
        <v>27500</v>
      </c>
      <c r="F179" s="107"/>
      <c r="G179" s="107"/>
      <c r="H179" s="107">
        <v>27500</v>
      </c>
      <c r="I179" s="88"/>
      <c r="J179" s="88"/>
      <c r="K179" s="88"/>
      <c r="L179" s="88">
        <v>2350</v>
      </c>
      <c r="M179" s="105"/>
      <c r="N179" s="88"/>
      <c r="O179" s="88"/>
      <c r="P179" s="88"/>
      <c r="Q179" s="253">
        <f t="shared" si="40"/>
        <v>8300</v>
      </c>
      <c r="R179" s="93"/>
      <c r="S179" s="91"/>
      <c r="T179" s="93"/>
      <c r="U179" s="88">
        <v>8300</v>
      </c>
      <c r="V179" s="88"/>
      <c r="W179" s="88"/>
      <c r="X179" s="88"/>
      <c r="Y179" s="88"/>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c r="FA179" s="101"/>
      <c r="FB179" s="101"/>
      <c r="FC179" s="101"/>
      <c r="FD179" s="101"/>
      <c r="FE179" s="101"/>
      <c r="FF179" s="101"/>
      <c r="FG179" s="101"/>
      <c r="FH179" s="101"/>
      <c r="FI179" s="101"/>
      <c r="FJ179" s="101"/>
      <c r="FK179" s="101"/>
      <c r="FL179" s="101"/>
      <c r="FM179" s="101"/>
      <c r="FN179" s="101"/>
      <c r="FO179" s="101"/>
      <c r="FP179" s="101"/>
      <c r="FQ179" s="101"/>
      <c r="FR179" s="101"/>
      <c r="FS179" s="101"/>
    </row>
    <row r="180" spans="1:175" s="83" customFormat="1" ht="25.5">
      <c r="A180" s="352">
        <v>3</v>
      </c>
      <c r="B180" s="276" t="s">
        <v>927</v>
      </c>
      <c r="C180" s="421"/>
      <c r="D180" s="271" t="s">
        <v>972</v>
      </c>
      <c r="E180" s="99">
        <v>10000</v>
      </c>
      <c r="F180" s="107"/>
      <c r="G180" s="107"/>
      <c r="H180" s="107">
        <v>10000</v>
      </c>
      <c r="I180" s="88"/>
      <c r="J180" s="88"/>
      <c r="K180" s="88"/>
      <c r="L180" s="88">
        <v>920</v>
      </c>
      <c r="M180" s="105"/>
      <c r="N180" s="88"/>
      <c r="O180" s="88"/>
      <c r="P180" s="88"/>
      <c r="Q180" s="253">
        <f t="shared" si="40"/>
        <v>3000</v>
      </c>
      <c r="R180" s="93"/>
      <c r="S180" s="91"/>
      <c r="T180" s="93"/>
      <c r="U180" s="88">
        <v>3000</v>
      </c>
      <c r="V180" s="88"/>
      <c r="W180" s="88"/>
      <c r="X180" s="88"/>
      <c r="Y180" s="88"/>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row>
    <row r="181" spans="1:175" s="83" customFormat="1" ht="38.25">
      <c r="A181" s="352">
        <v>4</v>
      </c>
      <c r="B181" s="298" t="s">
        <v>928</v>
      </c>
      <c r="C181" s="421"/>
      <c r="D181" s="271" t="s">
        <v>973</v>
      </c>
      <c r="E181" s="99">
        <v>20000</v>
      </c>
      <c r="F181" s="107"/>
      <c r="G181" s="107"/>
      <c r="H181" s="107">
        <v>20000</v>
      </c>
      <c r="I181" s="88"/>
      <c r="J181" s="88"/>
      <c r="K181" s="88"/>
      <c r="L181" s="88">
        <v>740</v>
      </c>
      <c r="M181" s="105"/>
      <c r="N181" s="88"/>
      <c r="O181" s="88"/>
      <c r="P181" s="88"/>
      <c r="Q181" s="253">
        <f t="shared" si="40"/>
        <v>6000</v>
      </c>
      <c r="R181" s="93"/>
      <c r="S181" s="91"/>
      <c r="T181" s="93"/>
      <c r="U181" s="88">
        <v>6000</v>
      </c>
      <c r="V181" s="88"/>
      <c r="W181" s="88"/>
      <c r="X181" s="88"/>
      <c r="Y181" s="88"/>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01"/>
      <c r="FS181" s="101"/>
    </row>
    <row r="182" spans="1:175" s="85" customFormat="1">
      <c r="A182" s="356" t="s">
        <v>11</v>
      </c>
      <c r="B182" s="291" t="s">
        <v>335</v>
      </c>
      <c r="C182" s="268"/>
      <c r="D182" s="268"/>
      <c r="E182" s="91">
        <v>1519767.4669999999</v>
      </c>
      <c r="F182" s="108"/>
      <c r="G182" s="108">
        <v>373991.28399999999</v>
      </c>
      <c r="H182" s="108">
        <v>1122720.78</v>
      </c>
      <c r="I182" s="86">
        <v>1092004.367017</v>
      </c>
      <c r="J182" s="86"/>
      <c r="K182" s="86"/>
      <c r="L182" s="86">
        <v>690</v>
      </c>
      <c r="M182" s="105">
        <v>1032071.6649999999</v>
      </c>
      <c r="N182" s="86"/>
      <c r="O182" s="86">
        <v>144586.02299999999</v>
      </c>
      <c r="P182" s="86">
        <v>866568.51500000001</v>
      </c>
      <c r="Q182" s="109">
        <f>Q183+Q202+Q212+Q220</f>
        <v>80600</v>
      </c>
      <c r="R182" s="92"/>
      <c r="S182" s="91">
        <v>0</v>
      </c>
      <c r="T182" s="92">
        <v>32700</v>
      </c>
      <c r="U182" s="86">
        <v>6600</v>
      </c>
      <c r="V182" s="86">
        <v>40000</v>
      </c>
      <c r="W182" s="86">
        <v>1300</v>
      </c>
      <c r="X182" s="86"/>
      <c r="Y182" s="86">
        <v>0</v>
      </c>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row>
    <row r="183" spans="1:175" s="85" customFormat="1" ht="25.5">
      <c r="A183" s="356">
        <v>-1</v>
      </c>
      <c r="B183" s="291" t="s">
        <v>901</v>
      </c>
      <c r="C183" s="271"/>
      <c r="D183" s="268"/>
      <c r="E183" s="81">
        <v>500162.48699999996</v>
      </c>
      <c r="F183" s="106"/>
      <c r="G183" s="106">
        <v>85000</v>
      </c>
      <c r="H183" s="106">
        <v>392107.08399999997</v>
      </c>
      <c r="I183" s="86">
        <v>557907.37001700001</v>
      </c>
      <c r="J183" s="86"/>
      <c r="K183" s="86"/>
      <c r="L183" s="86"/>
      <c r="M183" s="105">
        <v>555712.65299999993</v>
      </c>
      <c r="N183" s="86"/>
      <c r="O183" s="86">
        <v>75586.023000000001</v>
      </c>
      <c r="P183" s="86">
        <v>459209.50299999997</v>
      </c>
      <c r="Q183" s="109">
        <f>R183+S183+T183+U183+V183+W183+X183+Y183</f>
        <v>2900</v>
      </c>
      <c r="R183" s="92"/>
      <c r="S183" s="91">
        <v>0</v>
      </c>
      <c r="T183" s="92">
        <v>2200</v>
      </c>
      <c r="U183" s="86">
        <v>0</v>
      </c>
      <c r="V183" s="86">
        <v>0</v>
      </c>
      <c r="W183" s="86">
        <v>700</v>
      </c>
      <c r="X183" s="86"/>
      <c r="Y183" s="86">
        <v>0</v>
      </c>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row>
    <row r="184" spans="1:175" s="85" customFormat="1">
      <c r="A184" s="360" t="s">
        <v>319</v>
      </c>
      <c r="B184" s="291" t="s">
        <v>321</v>
      </c>
      <c r="C184" s="271"/>
      <c r="D184" s="268"/>
      <c r="E184" s="81">
        <v>406081.52399999998</v>
      </c>
      <c r="F184" s="106"/>
      <c r="G184" s="106">
        <v>85000</v>
      </c>
      <c r="H184" s="106">
        <v>298026.12099999998</v>
      </c>
      <c r="I184" s="86">
        <v>374393.66551200004</v>
      </c>
      <c r="J184" s="86">
        <f t="shared" ref="J184:N184" si="41">SUM(J185:J195)</f>
        <v>0</v>
      </c>
      <c r="K184" s="86">
        <f t="shared" si="41"/>
        <v>0</v>
      </c>
      <c r="L184" s="86">
        <f t="shared" si="41"/>
        <v>8310</v>
      </c>
      <c r="M184" s="105">
        <v>373117.88699999999</v>
      </c>
      <c r="N184" s="86">
        <f t="shared" si="41"/>
        <v>0</v>
      </c>
      <c r="O184" s="86">
        <v>75586.023000000001</v>
      </c>
      <c r="P184" s="86">
        <v>276614.73699999996</v>
      </c>
      <c r="Q184" s="109">
        <f t="shared" ref="Q184:Q222" si="42">R184+S184+T184+U184+V184+W184+X184+Y184</f>
        <v>1200</v>
      </c>
      <c r="R184" s="86">
        <f t="shared" ref="R184" si="43">SUM(R185:R195)</f>
        <v>0</v>
      </c>
      <c r="S184" s="86">
        <v>0</v>
      </c>
      <c r="T184" s="86">
        <v>1200</v>
      </c>
      <c r="U184" s="86">
        <v>0</v>
      </c>
      <c r="V184" s="86">
        <v>0</v>
      </c>
      <c r="W184" s="86">
        <v>0</v>
      </c>
      <c r="X184" s="86"/>
      <c r="Y184" s="86">
        <v>0</v>
      </c>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row>
    <row r="185" spans="1:175" s="83" customFormat="1" ht="25.5">
      <c r="A185" s="352">
        <v>1</v>
      </c>
      <c r="B185" s="276" t="s">
        <v>929</v>
      </c>
      <c r="C185" s="271" t="s">
        <v>304</v>
      </c>
      <c r="D185" s="271" t="s">
        <v>974</v>
      </c>
      <c r="E185" s="102">
        <v>124037</v>
      </c>
      <c r="F185" s="111"/>
      <c r="G185" s="111"/>
      <c r="H185" s="111">
        <v>124037</v>
      </c>
      <c r="I185" s="86">
        <v>118499.17</v>
      </c>
      <c r="J185" s="88"/>
      <c r="K185" s="88"/>
      <c r="L185" s="88">
        <v>510</v>
      </c>
      <c r="M185" s="105">
        <v>118499.17</v>
      </c>
      <c r="N185" s="88"/>
      <c r="O185" s="88"/>
      <c r="P185" s="88">
        <v>118499.17</v>
      </c>
      <c r="Q185" s="109">
        <f t="shared" si="42"/>
        <v>0</v>
      </c>
      <c r="R185" s="93"/>
      <c r="S185" s="93"/>
      <c r="T185" s="93">
        <v>0</v>
      </c>
      <c r="U185" s="88"/>
      <c r="V185" s="88"/>
      <c r="W185" s="88"/>
      <c r="X185" s="88"/>
      <c r="Y185" s="88"/>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101"/>
      <c r="EY185" s="101"/>
      <c r="EZ185" s="101"/>
      <c r="FA185" s="101"/>
      <c r="FB185" s="101"/>
      <c r="FC185" s="101"/>
      <c r="FD185" s="101"/>
      <c r="FE185" s="101"/>
      <c r="FF185" s="101"/>
      <c r="FG185" s="101"/>
      <c r="FH185" s="101"/>
      <c r="FI185" s="101"/>
      <c r="FJ185" s="101"/>
      <c r="FK185" s="101"/>
      <c r="FL185" s="101"/>
      <c r="FM185" s="101"/>
      <c r="FN185" s="101"/>
      <c r="FO185" s="101"/>
      <c r="FP185" s="101"/>
      <c r="FQ185" s="101"/>
      <c r="FR185" s="101"/>
      <c r="FS185" s="101"/>
    </row>
    <row r="186" spans="1:175" s="83" customFormat="1" ht="25.5">
      <c r="A186" s="352">
        <v>1</v>
      </c>
      <c r="B186" s="276" t="s">
        <v>701</v>
      </c>
      <c r="C186" s="271" t="s">
        <v>145</v>
      </c>
      <c r="D186" s="299" t="s">
        <v>975</v>
      </c>
      <c r="E186" s="102">
        <v>150274</v>
      </c>
      <c r="F186" s="111"/>
      <c r="G186" s="111">
        <v>85000</v>
      </c>
      <c r="H186" s="111">
        <v>65274</v>
      </c>
      <c r="I186" s="86">
        <v>139272.30151200001</v>
      </c>
      <c r="J186" s="88"/>
      <c r="K186" s="88"/>
      <c r="L186" s="88">
        <v>30</v>
      </c>
      <c r="M186" s="105">
        <v>137996.52299999999</v>
      </c>
      <c r="N186" s="88"/>
      <c r="O186" s="88">
        <v>75586.023000000001</v>
      </c>
      <c r="P186" s="88">
        <v>62410.5</v>
      </c>
      <c r="Q186" s="109">
        <f t="shared" si="42"/>
        <v>1200</v>
      </c>
      <c r="R186" s="93"/>
      <c r="S186" s="93"/>
      <c r="T186" s="93">
        <v>1200</v>
      </c>
      <c r="U186" s="88"/>
      <c r="V186" s="88"/>
      <c r="W186" s="88"/>
      <c r="X186" s="88"/>
      <c r="Y186" s="88"/>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c r="FA186" s="101"/>
      <c r="FB186" s="101"/>
      <c r="FC186" s="101"/>
      <c r="FD186" s="101"/>
      <c r="FE186" s="101"/>
      <c r="FF186" s="101"/>
      <c r="FG186" s="101"/>
      <c r="FH186" s="101"/>
      <c r="FI186" s="101"/>
      <c r="FJ186" s="101"/>
      <c r="FK186" s="101"/>
      <c r="FL186" s="101"/>
      <c r="FM186" s="101"/>
      <c r="FN186" s="101"/>
      <c r="FO186" s="101"/>
      <c r="FP186" s="101"/>
      <c r="FQ186" s="101"/>
      <c r="FR186" s="101"/>
      <c r="FS186" s="101"/>
    </row>
    <row r="187" spans="1:175" s="83" customFormat="1" ht="38.25">
      <c r="A187" s="352">
        <v>2</v>
      </c>
      <c r="B187" s="276" t="s">
        <v>470</v>
      </c>
      <c r="C187" s="271" t="s">
        <v>471</v>
      </c>
      <c r="D187" s="271" t="s">
        <v>472</v>
      </c>
      <c r="E187" s="102">
        <v>59715.120999999999</v>
      </c>
      <c r="F187" s="111"/>
      <c r="G187" s="111"/>
      <c r="H187" s="111">
        <v>59715.120999999999</v>
      </c>
      <c r="I187" s="86">
        <v>46803</v>
      </c>
      <c r="J187" s="88"/>
      <c r="K187" s="88"/>
      <c r="L187" s="88">
        <v>70</v>
      </c>
      <c r="M187" s="105">
        <v>46803</v>
      </c>
      <c r="N187" s="88"/>
      <c r="O187" s="88"/>
      <c r="P187" s="88">
        <v>46803</v>
      </c>
      <c r="Q187" s="109">
        <f t="shared" si="42"/>
        <v>0</v>
      </c>
      <c r="R187" s="93"/>
      <c r="S187" s="93"/>
      <c r="T187" s="93"/>
      <c r="U187" s="88"/>
      <c r="V187" s="88"/>
      <c r="W187" s="88"/>
      <c r="X187" s="88"/>
      <c r="Y187" s="88"/>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c r="FR187" s="101"/>
      <c r="FS187" s="101"/>
    </row>
    <row r="188" spans="1:175" s="83" customFormat="1" ht="38.25">
      <c r="A188" s="352">
        <v>3</v>
      </c>
      <c r="B188" s="300" t="s">
        <v>463</v>
      </c>
      <c r="C188" s="116" t="s">
        <v>638</v>
      </c>
      <c r="D188" s="292" t="s">
        <v>464</v>
      </c>
      <c r="E188" s="102">
        <v>72055.403000000006</v>
      </c>
      <c r="F188" s="111"/>
      <c r="G188" s="111"/>
      <c r="H188" s="111">
        <v>49000</v>
      </c>
      <c r="I188" s="86">
        <v>69819.194000000003</v>
      </c>
      <c r="J188" s="88"/>
      <c r="K188" s="88"/>
      <c r="L188" s="88">
        <v>1660</v>
      </c>
      <c r="M188" s="105">
        <v>69819.194000000003</v>
      </c>
      <c r="N188" s="88"/>
      <c r="O188" s="88"/>
      <c r="P188" s="88">
        <v>48902.067000000003</v>
      </c>
      <c r="Q188" s="109">
        <f t="shared" si="42"/>
        <v>0</v>
      </c>
      <c r="R188" s="93"/>
      <c r="S188" s="93"/>
      <c r="T188" s="93"/>
      <c r="U188" s="88"/>
      <c r="V188" s="88"/>
      <c r="W188" s="88"/>
      <c r="X188" s="88"/>
      <c r="Y188" s="88"/>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c r="FA188" s="101"/>
      <c r="FB188" s="101"/>
      <c r="FC188" s="101"/>
      <c r="FD188" s="101"/>
      <c r="FE188" s="101"/>
      <c r="FF188" s="101"/>
      <c r="FG188" s="101"/>
      <c r="FH188" s="101"/>
      <c r="FI188" s="101"/>
      <c r="FJ188" s="101"/>
      <c r="FK188" s="101"/>
      <c r="FL188" s="101"/>
      <c r="FM188" s="101"/>
      <c r="FN188" s="101"/>
      <c r="FO188" s="101"/>
      <c r="FP188" s="101"/>
      <c r="FQ188" s="101"/>
      <c r="FR188" s="101"/>
      <c r="FS188" s="101"/>
    </row>
    <row r="189" spans="1:175" s="83" customFormat="1">
      <c r="A189" s="356" t="s">
        <v>320</v>
      </c>
      <c r="B189" s="291" t="s">
        <v>332</v>
      </c>
      <c r="C189" s="271"/>
      <c r="D189" s="299"/>
      <c r="E189" s="102">
        <v>94080.963000000003</v>
      </c>
      <c r="F189" s="111"/>
      <c r="G189" s="111">
        <v>0</v>
      </c>
      <c r="H189" s="111">
        <v>94080.963000000003</v>
      </c>
      <c r="I189" s="86">
        <v>183513.704505</v>
      </c>
      <c r="J189" s="88"/>
      <c r="K189" s="88"/>
      <c r="L189" s="88">
        <v>540</v>
      </c>
      <c r="M189" s="105">
        <v>182594.766</v>
      </c>
      <c r="N189" s="88"/>
      <c r="O189" s="88">
        <v>0</v>
      </c>
      <c r="P189" s="88">
        <v>182594.766</v>
      </c>
      <c r="Q189" s="109">
        <f t="shared" si="42"/>
        <v>1700</v>
      </c>
      <c r="R189" s="93"/>
      <c r="S189" s="93">
        <v>0</v>
      </c>
      <c r="T189" s="93">
        <v>1000</v>
      </c>
      <c r="U189" s="88">
        <v>0</v>
      </c>
      <c r="V189" s="88">
        <v>0</v>
      </c>
      <c r="W189" s="88">
        <v>700</v>
      </c>
      <c r="X189" s="88"/>
      <c r="Y189" s="88">
        <v>0</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c r="FR189" s="101"/>
      <c r="FS189" s="101"/>
    </row>
    <row r="190" spans="1:175" s="83" customFormat="1" ht="25.5">
      <c r="A190" s="352">
        <v>1</v>
      </c>
      <c r="B190" s="276" t="s">
        <v>930</v>
      </c>
      <c r="C190" s="271" t="s">
        <v>304</v>
      </c>
      <c r="D190" s="271" t="s">
        <v>702</v>
      </c>
      <c r="E190" s="102">
        <v>9936</v>
      </c>
      <c r="F190" s="111"/>
      <c r="G190" s="111"/>
      <c r="H190" s="111">
        <v>9936</v>
      </c>
      <c r="I190" s="86">
        <v>9593.799504999999</v>
      </c>
      <c r="J190" s="88"/>
      <c r="K190" s="88"/>
      <c r="L190" s="88">
        <v>300</v>
      </c>
      <c r="M190" s="105">
        <v>9593.7999999999993</v>
      </c>
      <c r="N190" s="88"/>
      <c r="O190" s="88"/>
      <c r="P190" s="88">
        <v>9593.7999999999993</v>
      </c>
      <c r="Q190" s="109">
        <f t="shared" si="42"/>
        <v>0</v>
      </c>
      <c r="R190" s="93"/>
      <c r="S190" s="93"/>
      <c r="T190" s="93"/>
      <c r="U190" s="88"/>
      <c r="V190" s="88"/>
      <c r="W190" s="88"/>
      <c r="X190" s="88"/>
      <c r="Y190" s="88"/>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c r="FR190" s="101"/>
      <c r="FS190" s="101"/>
    </row>
    <row r="191" spans="1:175" s="83" customFormat="1" ht="51">
      <c r="A191" s="352">
        <v>2</v>
      </c>
      <c r="B191" s="298" t="s">
        <v>931</v>
      </c>
      <c r="C191" s="421" t="s">
        <v>145</v>
      </c>
      <c r="D191" s="271" t="s">
        <v>976</v>
      </c>
      <c r="E191" s="102">
        <v>18912</v>
      </c>
      <c r="F191" s="111"/>
      <c r="G191" s="111"/>
      <c r="H191" s="111">
        <v>18912</v>
      </c>
      <c r="I191" s="86">
        <v>24527</v>
      </c>
      <c r="J191" s="88"/>
      <c r="K191" s="88"/>
      <c r="L191" s="88">
        <v>350</v>
      </c>
      <c r="M191" s="105">
        <v>24527</v>
      </c>
      <c r="N191" s="88"/>
      <c r="O191" s="88"/>
      <c r="P191" s="88">
        <v>24527</v>
      </c>
      <c r="Q191" s="109">
        <f t="shared" si="42"/>
        <v>0</v>
      </c>
      <c r="R191" s="93"/>
      <c r="S191" s="93"/>
      <c r="T191" s="93"/>
      <c r="U191" s="88"/>
      <c r="V191" s="88"/>
      <c r="W191" s="88"/>
      <c r="X191" s="88"/>
      <c r="Y191" s="88"/>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c r="FA191" s="101"/>
      <c r="FB191" s="101"/>
      <c r="FC191" s="101"/>
      <c r="FD191" s="101"/>
      <c r="FE191" s="101"/>
      <c r="FF191" s="101"/>
      <c r="FG191" s="101"/>
      <c r="FH191" s="101"/>
      <c r="FI191" s="101"/>
      <c r="FJ191" s="101"/>
      <c r="FK191" s="101"/>
      <c r="FL191" s="101"/>
      <c r="FM191" s="101"/>
      <c r="FN191" s="101"/>
      <c r="FO191" s="101"/>
      <c r="FP191" s="101"/>
      <c r="FQ191" s="101"/>
      <c r="FR191" s="101"/>
      <c r="FS191" s="101"/>
    </row>
    <row r="192" spans="1:175" s="83" customFormat="1" ht="25.5">
      <c r="A192" s="352">
        <v>3</v>
      </c>
      <c r="B192" s="298" t="s">
        <v>932</v>
      </c>
      <c r="C192" s="421"/>
      <c r="D192" s="271" t="s">
        <v>977</v>
      </c>
      <c r="E192" s="102">
        <v>3659</v>
      </c>
      <c r="F192" s="111"/>
      <c r="G192" s="111"/>
      <c r="H192" s="111">
        <v>3659</v>
      </c>
      <c r="I192" s="86">
        <v>20763</v>
      </c>
      <c r="J192" s="88"/>
      <c r="K192" s="88"/>
      <c r="L192" s="88">
        <v>0</v>
      </c>
      <c r="M192" s="105">
        <v>20763</v>
      </c>
      <c r="N192" s="88"/>
      <c r="O192" s="88"/>
      <c r="P192" s="88">
        <v>20763</v>
      </c>
      <c r="Q192" s="109">
        <f t="shared" si="42"/>
        <v>0</v>
      </c>
      <c r="R192" s="93"/>
      <c r="S192" s="93"/>
      <c r="T192" s="93"/>
      <c r="U192" s="88"/>
      <c r="V192" s="88"/>
      <c r="W192" s="88"/>
      <c r="X192" s="88"/>
      <c r="Y192" s="88"/>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row>
    <row r="193" spans="1:179" s="83" customFormat="1" ht="25.5">
      <c r="A193" s="352">
        <v>4</v>
      </c>
      <c r="B193" s="298" t="s">
        <v>933</v>
      </c>
      <c r="C193" s="421"/>
      <c r="D193" s="271" t="s">
        <v>978</v>
      </c>
      <c r="E193" s="102">
        <v>3437</v>
      </c>
      <c r="F193" s="111"/>
      <c r="G193" s="111"/>
      <c r="H193" s="111">
        <v>3437</v>
      </c>
      <c r="I193" s="86">
        <v>28764</v>
      </c>
      <c r="J193" s="88"/>
      <c r="K193" s="88"/>
      <c r="L193" s="88">
        <v>1540</v>
      </c>
      <c r="M193" s="105">
        <v>28764</v>
      </c>
      <c r="N193" s="88"/>
      <c r="O193" s="88"/>
      <c r="P193" s="88">
        <v>28764</v>
      </c>
      <c r="Q193" s="109">
        <f t="shared" si="42"/>
        <v>0</v>
      </c>
      <c r="R193" s="93"/>
      <c r="S193" s="93"/>
      <c r="T193" s="93"/>
      <c r="U193" s="88"/>
      <c r="V193" s="88"/>
      <c r="W193" s="88"/>
      <c r="X193" s="88"/>
      <c r="Y193" s="88"/>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c r="FA193" s="101"/>
      <c r="FB193" s="101"/>
      <c r="FC193" s="101"/>
      <c r="FD193" s="101"/>
      <c r="FE193" s="101"/>
      <c r="FF193" s="101"/>
      <c r="FG193" s="101"/>
      <c r="FH193" s="101"/>
      <c r="FI193" s="101"/>
      <c r="FJ193" s="101"/>
      <c r="FK193" s="101"/>
      <c r="FL193" s="101"/>
      <c r="FM193" s="101"/>
      <c r="FN193" s="101"/>
      <c r="FO193" s="101"/>
      <c r="FP193" s="101"/>
      <c r="FQ193" s="101"/>
      <c r="FR193" s="101"/>
      <c r="FS193" s="101"/>
    </row>
    <row r="194" spans="1:179" s="83" customFormat="1" ht="25.5">
      <c r="A194" s="352">
        <v>5</v>
      </c>
      <c r="B194" s="298" t="s">
        <v>934</v>
      </c>
      <c r="C194" s="421"/>
      <c r="D194" s="271" t="s">
        <v>979</v>
      </c>
      <c r="E194" s="102">
        <v>19945</v>
      </c>
      <c r="F194" s="111"/>
      <c r="G194" s="111"/>
      <c r="H194" s="111">
        <v>19945</v>
      </c>
      <c r="I194" s="86">
        <v>19292</v>
      </c>
      <c r="J194" s="88"/>
      <c r="K194" s="88"/>
      <c r="L194" s="88">
        <v>470</v>
      </c>
      <c r="M194" s="105">
        <v>19292</v>
      </c>
      <c r="N194" s="88"/>
      <c r="O194" s="88"/>
      <c r="P194" s="88">
        <v>19292</v>
      </c>
      <c r="Q194" s="109">
        <f t="shared" si="42"/>
        <v>0</v>
      </c>
      <c r="R194" s="93"/>
      <c r="S194" s="93"/>
      <c r="T194" s="93"/>
      <c r="U194" s="88"/>
      <c r="V194" s="88"/>
      <c r="W194" s="88"/>
      <c r="X194" s="88"/>
      <c r="Y194" s="88"/>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c r="FA194" s="101"/>
      <c r="FB194" s="101"/>
      <c r="FC194" s="101"/>
      <c r="FD194" s="101"/>
      <c r="FE194" s="101"/>
      <c r="FF194" s="101"/>
      <c r="FG194" s="101"/>
      <c r="FH194" s="101"/>
      <c r="FI194" s="101"/>
      <c r="FJ194" s="101"/>
      <c r="FK194" s="101"/>
      <c r="FL194" s="101"/>
      <c r="FM194" s="101"/>
      <c r="FN194" s="101"/>
      <c r="FO194" s="101"/>
      <c r="FP194" s="101"/>
      <c r="FQ194" s="101"/>
      <c r="FR194" s="101"/>
      <c r="FS194" s="101"/>
    </row>
    <row r="195" spans="1:179" s="83" customFormat="1" ht="25.5">
      <c r="A195" s="352">
        <v>6</v>
      </c>
      <c r="B195" s="298" t="s">
        <v>935</v>
      </c>
      <c r="C195" s="421"/>
      <c r="D195" s="271" t="s">
        <v>980</v>
      </c>
      <c r="E195" s="102">
        <v>5470</v>
      </c>
      <c r="F195" s="111"/>
      <c r="G195" s="111"/>
      <c r="H195" s="111">
        <v>5470</v>
      </c>
      <c r="I195" s="86">
        <v>34452.44</v>
      </c>
      <c r="J195" s="88"/>
      <c r="K195" s="88"/>
      <c r="L195" s="88">
        <v>2840</v>
      </c>
      <c r="M195" s="105">
        <v>34452.44</v>
      </c>
      <c r="N195" s="88"/>
      <c r="O195" s="88"/>
      <c r="P195" s="88">
        <v>34452.44</v>
      </c>
      <c r="Q195" s="109">
        <f t="shared" si="42"/>
        <v>0</v>
      </c>
      <c r="R195" s="93"/>
      <c r="S195" s="93"/>
      <c r="T195" s="93"/>
      <c r="U195" s="88"/>
      <c r="V195" s="88"/>
      <c r="W195" s="88"/>
      <c r="X195" s="88"/>
      <c r="Y195" s="88"/>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c r="FR195" s="101"/>
      <c r="FS195" s="101"/>
    </row>
    <row r="196" spans="1:179" s="85" customFormat="1" ht="25.5">
      <c r="A196" s="352">
        <v>7</v>
      </c>
      <c r="B196" s="298" t="s">
        <v>936</v>
      </c>
      <c r="C196" s="421"/>
      <c r="D196" s="271" t="s">
        <v>981</v>
      </c>
      <c r="E196" s="99">
        <v>14109</v>
      </c>
      <c r="F196" s="93"/>
      <c r="G196" s="93"/>
      <c r="H196" s="93">
        <v>14109</v>
      </c>
      <c r="I196" s="86">
        <v>22800</v>
      </c>
      <c r="J196" s="86">
        <f t="shared" ref="J196:R196" si="44">J197</f>
        <v>0</v>
      </c>
      <c r="K196" s="86">
        <f t="shared" si="44"/>
        <v>0</v>
      </c>
      <c r="L196" s="86">
        <f t="shared" si="44"/>
        <v>20000</v>
      </c>
      <c r="M196" s="105">
        <v>22800</v>
      </c>
      <c r="N196" s="86">
        <f t="shared" si="44"/>
        <v>0</v>
      </c>
      <c r="O196" s="86"/>
      <c r="P196" s="86">
        <v>22800</v>
      </c>
      <c r="Q196" s="109">
        <f t="shared" si="42"/>
        <v>0</v>
      </c>
      <c r="R196" s="86">
        <f t="shared" si="44"/>
        <v>0</v>
      </c>
      <c r="S196" s="86"/>
      <c r="T196" s="86"/>
      <c r="U196" s="86"/>
      <c r="V196" s="86"/>
      <c r="W196" s="86"/>
      <c r="X196" s="86"/>
      <c r="Y196" s="250"/>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row>
    <row r="197" spans="1:179" s="83" customFormat="1" ht="38.25">
      <c r="A197" s="352">
        <v>8</v>
      </c>
      <c r="B197" s="298" t="s">
        <v>937</v>
      </c>
      <c r="C197" s="421" t="s">
        <v>982</v>
      </c>
      <c r="D197" s="271" t="s">
        <v>983</v>
      </c>
      <c r="E197" s="99">
        <v>3788</v>
      </c>
      <c r="F197" s="99">
        <f t="shared" ref="F197:N197" si="45">SUM(F198:F206)</f>
        <v>0</v>
      </c>
      <c r="G197" s="99"/>
      <c r="H197" s="99">
        <v>3788</v>
      </c>
      <c r="I197" s="99">
        <v>5263</v>
      </c>
      <c r="J197" s="99">
        <f t="shared" si="45"/>
        <v>0</v>
      </c>
      <c r="K197" s="99">
        <f t="shared" si="45"/>
        <v>0</v>
      </c>
      <c r="L197" s="99">
        <f t="shared" si="45"/>
        <v>20000</v>
      </c>
      <c r="M197" s="105">
        <v>5263</v>
      </c>
      <c r="N197" s="99">
        <f t="shared" si="45"/>
        <v>0</v>
      </c>
      <c r="O197" s="99"/>
      <c r="P197" s="99">
        <v>5263</v>
      </c>
      <c r="Q197" s="109">
        <f t="shared" si="42"/>
        <v>0</v>
      </c>
      <c r="R197" s="88"/>
      <c r="S197" s="88"/>
      <c r="T197" s="88"/>
      <c r="U197" s="88"/>
      <c r="V197" s="88"/>
      <c r="W197" s="88"/>
      <c r="X197" s="88"/>
      <c r="Y197" s="88"/>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c r="EO197" s="101"/>
      <c r="EP197" s="101"/>
      <c r="EQ197" s="101"/>
      <c r="ER197" s="101"/>
      <c r="ES197" s="101"/>
      <c r="ET197" s="101"/>
      <c r="EU197" s="101"/>
      <c r="EV197" s="101"/>
      <c r="EW197" s="101"/>
      <c r="EX197" s="101"/>
      <c r="EY197" s="101"/>
      <c r="EZ197" s="101"/>
      <c r="FA197" s="101"/>
      <c r="FB197" s="101"/>
      <c r="FC197" s="101"/>
      <c r="FD197" s="101"/>
      <c r="FE197" s="101"/>
      <c r="FF197" s="101"/>
      <c r="FG197" s="101"/>
      <c r="FH197" s="101"/>
      <c r="FI197" s="101"/>
      <c r="FJ197" s="101"/>
      <c r="FK197" s="101"/>
      <c r="FL197" s="101"/>
      <c r="FM197" s="101"/>
      <c r="FN197" s="101"/>
      <c r="FO197" s="101"/>
      <c r="FP197" s="101"/>
      <c r="FQ197" s="101"/>
      <c r="FR197" s="101"/>
      <c r="FS197" s="101"/>
      <c r="FT197" s="101"/>
      <c r="FU197" s="101"/>
      <c r="FV197" s="101"/>
      <c r="FW197" s="101"/>
    </row>
    <row r="198" spans="1:179" s="83" customFormat="1" ht="38.25">
      <c r="A198" s="352">
        <v>9</v>
      </c>
      <c r="B198" s="298" t="s">
        <v>938</v>
      </c>
      <c r="C198" s="421"/>
      <c r="D198" s="271" t="s">
        <v>984</v>
      </c>
      <c r="E198" s="99">
        <v>3391</v>
      </c>
      <c r="F198" s="88"/>
      <c r="G198" s="88"/>
      <c r="H198" s="88">
        <v>3391</v>
      </c>
      <c r="I198" s="88">
        <v>4200.9260000000004</v>
      </c>
      <c r="J198" s="88"/>
      <c r="K198" s="88"/>
      <c r="L198" s="88">
        <v>4000</v>
      </c>
      <c r="M198" s="105">
        <v>4200.9260000000004</v>
      </c>
      <c r="N198" s="88"/>
      <c r="O198" s="88"/>
      <c r="P198" s="88">
        <v>4200.9260000000004</v>
      </c>
      <c r="Q198" s="109">
        <f t="shared" si="42"/>
        <v>0</v>
      </c>
      <c r="R198" s="88"/>
      <c r="S198" s="88"/>
      <c r="T198" s="88"/>
      <c r="U198" s="88"/>
      <c r="V198" s="88"/>
      <c r="W198" s="88"/>
      <c r="X198" s="88"/>
      <c r="Y198" s="88"/>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101"/>
      <c r="EY198" s="101"/>
      <c r="EZ198" s="101"/>
      <c r="FA198" s="101"/>
      <c r="FB198" s="101"/>
      <c r="FC198" s="101"/>
      <c r="FD198" s="101"/>
      <c r="FE198" s="101"/>
      <c r="FF198" s="101"/>
      <c r="FG198" s="101"/>
      <c r="FH198" s="101"/>
      <c r="FI198" s="101"/>
      <c r="FJ198" s="101"/>
      <c r="FK198" s="101"/>
      <c r="FL198" s="101"/>
      <c r="FM198" s="101"/>
      <c r="FN198" s="101"/>
      <c r="FO198" s="101"/>
      <c r="FP198" s="101"/>
      <c r="FQ198" s="101"/>
      <c r="FR198" s="101"/>
      <c r="FS198" s="101"/>
      <c r="FT198" s="101"/>
      <c r="FU198" s="101"/>
      <c r="FV198" s="101"/>
      <c r="FW198" s="101"/>
    </row>
    <row r="199" spans="1:179" s="83" customFormat="1" ht="38.25">
      <c r="A199" s="352">
        <v>10</v>
      </c>
      <c r="B199" s="298" t="s">
        <v>939</v>
      </c>
      <c r="C199" s="271" t="s">
        <v>145</v>
      </c>
      <c r="D199" s="271" t="s">
        <v>985</v>
      </c>
      <c r="E199" s="99">
        <v>5335</v>
      </c>
      <c r="F199" s="88"/>
      <c r="G199" s="88"/>
      <c r="H199" s="88">
        <v>5335</v>
      </c>
      <c r="I199" s="88">
        <v>9561</v>
      </c>
      <c r="J199" s="88"/>
      <c r="K199" s="88"/>
      <c r="L199" s="88">
        <v>3500</v>
      </c>
      <c r="M199" s="105">
        <v>9561</v>
      </c>
      <c r="N199" s="88"/>
      <c r="O199" s="88"/>
      <c r="P199" s="88">
        <v>9561</v>
      </c>
      <c r="Q199" s="109">
        <f t="shared" si="42"/>
        <v>0</v>
      </c>
      <c r="R199" s="88"/>
      <c r="S199" s="88"/>
      <c r="T199" s="88"/>
      <c r="U199" s="88"/>
      <c r="V199" s="88"/>
      <c r="W199" s="88"/>
      <c r="X199" s="88"/>
      <c r="Y199" s="88"/>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101"/>
      <c r="EY199" s="101"/>
      <c r="EZ199" s="101"/>
      <c r="FA199" s="101"/>
      <c r="FB199" s="101"/>
      <c r="FC199" s="101"/>
      <c r="FD199" s="101"/>
      <c r="FE199" s="101"/>
      <c r="FF199" s="101"/>
      <c r="FG199" s="101"/>
      <c r="FH199" s="101"/>
      <c r="FI199" s="101"/>
      <c r="FJ199" s="101"/>
      <c r="FK199" s="101"/>
      <c r="FL199" s="101"/>
      <c r="FM199" s="101"/>
      <c r="FN199" s="101"/>
      <c r="FO199" s="101"/>
      <c r="FP199" s="101"/>
      <c r="FQ199" s="101"/>
      <c r="FR199" s="101"/>
      <c r="FS199" s="101"/>
      <c r="FT199" s="101"/>
      <c r="FU199" s="101"/>
      <c r="FV199" s="101"/>
      <c r="FW199" s="101"/>
    </row>
    <row r="200" spans="1:179" s="83" customFormat="1" ht="89.25">
      <c r="A200" s="352">
        <v>11</v>
      </c>
      <c r="B200" s="300" t="s">
        <v>703</v>
      </c>
      <c r="C200" s="421" t="s">
        <v>145</v>
      </c>
      <c r="D200" s="293" t="s">
        <v>986</v>
      </c>
      <c r="E200" s="99">
        <v>3827.9630000000002</v>
      </c>
      <c r="F200" s="88"/>
      <c r="G200" s="88"/>
      <c r="H200" s="88">
        <v>3827.9630000000002</v>
      </c>
      <c r="I200" s="88">
        <v>2304.799</v>
      </c>
      <c r="J200" s="88"/>
      <c r="K200" s="88"/>
      <c r="L200" s="88">
        <v>900</v>
      </c>
      <c r="M200" s="105">
        <v>1900</v>
      </c>
      <c r="N200" s="88"/>
      <c r="O200" s="88"/>
      <c r="P200" s="88">
        <v>1900</v>
      </c>
      <c r="Q200" s="253">
        <f t="shared" si="42"/>
        <v>1000</v>
      </c>
      <c r="R200" s="88"/>
      <c r="S200" s="88"/>
      <c r="T200" s="88">
        <v>1000</v>
      </c>
      <c r="U200" s="88"/>
      <c r="V200" s="88"/>
      <c r="W200" s="88"/>
      <c r="X200" s="88"/>
      <c r="Y200" s="88"/>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c r="FA200" s="101"/>
      <c r="FB200" s="101"/>
      <c r="FC200" s="101"/>
      <c r="FD200" s="101"/>
      <c r="FE200" s="101"/>
      <c r="FF200" s="101"/>
      <c r="FG200" s="101"/>
      <c r="FH200" s="101"/>
      <c r="FI200" s="101"/>
      <c r="FJ200" s="101"/>
      <c r="FK200" s="101"/>
      <c r="FL200" s="101"/>
      <c r="FM200" s="101"/>
      <c r="FN200" s="101"/>
      <c r="FO200" s="101"/>
      <c r="FP200" s="101"/>
      <c r="FQ200" s="101"/>
      <c r="FR200" s="101"/>
      <c r="FS200" s="101"/>
      <c r="FT200" s="101"/>
      <c r="FU200" s="101"/>
      <c r="FV200" s="101"/>
      <c r="FW200" s="101"/>
    </row>
    <row r="201" spans="1:179" s="83" customFormat="1" ht="25.5">
      <c r="A201" s="352">
        <v>12</v>
      </c>
      <c r="B201" s="276" t="s">
        <v>940</v>
      </c>
      <c r="C201" s="421"/>
      <c r="D201" s="293" t="s">
        <v>987</v>
      </c>
      <c r="E201" s="99">
        <v>2271</v>
      </c>
      <c r="F201" s="88"/>
      <c r="G201" s="88"/>
      <c r="H201" s="88">
        <v>2271</v>
      </c>
      <c r="I201" s="88">
        <v>1991.74</v>
      </c>
      <c r="J201" s="88"/>
      <c r="K201" s="88"/>
      <c r="L201" s="88">
        <v>3500</v>
      </c>
      <c r="M201" s="105">
        <v>1477.6</v>
      </c>
      <c r="N201" s="88"/>
      <c r="O201" s="88"/>
      <c r="P201" s="88">
        <v>1477.6</v>
      </c>
      <c r="Q201" s="253">
        <f t="shared" si="42"/>
        <v>700</v>
      </c>
      <c r="R201" s="88"/>
      <c r="S201" s="88"/>
      <c r="T201" s="88"/>
      <c r="U201" s="88"/>
      <c r="V201" s="88"/>
      <c r="W201" s="88">
        <v>700</v>
      </c>
      <c r="X201" s="88"/>
      <c r="Y201" s="88">
        <v>0</v>
      </c>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101"/>
      <c r="EY201" s="101"/>
      <c r="EZ201" s="101"/>
      <c r="FA201" s="101"/>
      <c r="FB201" s="101"/>
      <c r="FC201" s="101"/>
      <c r="FD201" s="101"/>
      <c r="FE201" s="101"/>
      <c r="FF201" s="101"/>
      <c r="FG201" s="101"/>
      <c r="FH201" s="101"/>
      <c r="FI201" s="101"/>
      <c r="FJ201" s="101"/>
      <c r="FK201" s="101"/>
      <c r="FL201" s="101"/>
      <c r="FM201" s="101"/>
      <c r="FN201" s="101"/>
      <c r="FO201" s="101"/>
      <c r="FP201" s="101"/>
      <c r="FQ201" s="101"/>
      <c r="FR201" s="101"/>
      <c r="FS201" s="101"/>
      <c r="FT201" s="101"/>
      <c r="FU201" s="101"/>
      <c r="FV201" s="101"/>
      <c r="FW201" s="101"/>
    </row>
    <row r="202" spans="1:179" s="85" customFormat="1" ht="25.5">
      <c r="A202" s="356">
        <v>-2</v>
      </c>
      <c r="B202" s="291" t="s">
        <v>339</v>
      </c>
      <c r="C202" s="268"/>
      <c r="D202" s="268"/>
      <c r="E202" s="91">
        <v>370543</v>
      </c>
      <c r="F202" s="86"/>
      <c r="G202" s="86">
        <v>0</v>
      </c>
      <c r="H202" s="86">
        <v>370543</v>
      </c>
      <c r="I202" s="86">
        <v>298165</v>
      </c>
      <c r="J202" s="86"/>
      <c r="K202" s="86"/>
      <c r="L202" s="86">
        <v>1300</v>
      </c>
      <c r="M202" s="105">
        <v>258479.75</v>
      </c>
      <c r="N202" s="86"/>
      <c r="O202" s="86">
        <v>0</v>
      </c>
      <c r="P202" s="86">
        <v>258479.75</v>
      </c>
      <c r="Q202" s="109">
        <f t="shared" si="42"/>
        <v>38700</v>
      </c>
      <c r="R202" s="86"/>
      <c r="S202" s="86">
        <v>0</v>
      </c>
      <c r="T202" s="86">
        <v>16500</v>
      </c>
      <c r="U202" s="86">
        <v>1600</v>
      </c>
      <c r="V202" s="86">
        <v>20000</v>
      </c>
      <c r="W202" s="86">
        <v>600</v>
      </c>
      <c r="X202" s="86"/>
      <c r="Y202" s="86">
        <v>0</v>
      </c>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row>
    <row r="203" spans="1:179" s="83" customFormat="1">
      <c r="A203" s="356" t="s">
        <v>319</v>
      </c>
      <c r="B203" s="291" t="s">
        <v>321</v>
      </c>
      <c r="C203" s="271"/>
      <c r="D203" s="268"/>
      <c r="E203" s="99">
        <v>284760</v>
      </c>
      <c r="F203" s="88"/>
      <c r="G203" s="88">
        <v>0</v>
      </c>
      <c r="H203" s="88">
        <v>284760</v>
      </c>
      <c r="I203" s="88">
        <v>227686</v>
      </c>
      <c r="J203" s="88"/>
      <c r="K203" s="88"/>
      <c r="L203" s="88">
        <v>2800</v>
      </c>
      <c r="M203" s="105">
        <v>189924.61499999999</v>
      </c>
      <c r="N203" s="88"/>
      <c r="O203" s="88">
        <v>0</v>
      </c>
      <c r="P203" s="88">
        <v>189924.61499999999</v>
      </c>
      <c r="Q203" s="109">
        <f t="shared" si="42"/>
        <v>32000</v>
      </c>
      <c r="R203" s="88"/>
      <c r="S203" s="88">
        <v>0</v>
      </c>
      <c r="T203" s="88">
        <v>12000</v>
      </c>
      <c r="U203" s="88">
        <v>0</v>
      </c>
      <c r="V203" s="88">
        <v>20000</v>
      </c>
      <c r="W203" s="88">
        <v>0</v>
      </c>
      <c r="X203" s="88"/>
      <c r="Y203" s="88">
        <v>0</v>
      </c>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c r="ET203" s="101"/>
      <c r="EU203" s="101"/>
      <c r="EV203" s="101"/>
      <c r="EW203" s="101"/>
      <c r="EX203" s="101"/>
      <c r="EY203" s="101"/>
      <c r="EZ203" s="101"/>
      <c r="FA203" s="101"/>
      <c r="FB203" s="101"/>
      <c r="FC203" s="101"/>
      <c r="FD203" s="101"/>
      <c r="FE203" s="101"/>
      <c r="FF203" s="101"/>
      <c r="FG203" s="101"/>
      <c r="FH203" s="101"/>
      <c r="FI203" s="101"/>
      <c r="FJ203" s="101"/>
      <c r="FK203" s="101"/>
      <c r="FL203" s="101"/>
      <c r="FM203" s="101"/>
      <c r="FN203" s="101"/>
      <c r="FO203" s="101"/>
      <c r="FP203" s="101"/>
      <c r="FQ203" s="101"/>
      <c r="FR203" s="101"/>
      <c r="FS203" s="101"/>
      <c r="FT203" s="101"/>
      <c r="FU203" s="101"/>
      <c r="FV203" s="101"/>
      <c r="FW203" s="101"/>
    </row>
    <row r="204" spans="1:179" s="83" customFormat="1" ht="12.75" customHeight="1">
      <c r="A204" s="352">
        <v>1</v>
      </c>
      <c r="B204" s="276" t="s">
        <v>322</v>
      </c>
      <c r="C204" s="421" t="s">
        <v>304</v>
      </c>
      <c r="D204" s="271" t="s">
        <v>323</v>
      </c>
      <c r="E204" s="99">
        <v>59259</v>
      </c>
      <c r="F204" s="88"/>
      <c r="G204" s="88"/>
      <c r="H204" s="88">
        <v>59259</v>
      </c>
      <c r="I204" s="88">
        <v>59000</v>
      </c>
      <c r="J204" s="88"/>
      <c r="K204" s="88"/>
      <c r="L204" s="88">
        <v>1600</v>
      </c>
      <c r="M204" s="105">
        <v>38163.31</v>
      </c>
      <c r="N204" s="88"/>
      <c r="O204" s="88"/>
      <c r="P204" s="88">
        <v>38163.31</v>
      </c>
      <c r="Q204" s="109">
        <f t="shared" si="42"/>
        <v>10000</v>
      </c>
      <c r="R204" s="88"/>
      <c r="S204" s="88"/>
      <c r="T204" s="88">
        <v>5000</v>
      </c>
      <c r="U204" s="88"/>
      <c r="V204" s="88">
        <v>5000</v>
      </c>
      <c r="W204" s="88"/>
      <c r="X204" s="88"/>
      <c r="Y204" s="88"/>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c r="ET204" s="101"/>
      <c r="EU204" s="101"/>
      <c r="EV204" s="101"/>
      <c r="EW204" s="101"/>
      <c r="EX204" s="101"/>
      <c r="EY204" s="101"/>
      <c r="EZ204" s="101"/>
      <c r="FA204" s="101"/>
      <c r="FB204" s="101"/>
      <c r="FC204" s="101"/>
      <c r="FD204" s="101"/>
      <c r="FE204" s="101"/>
      <c r="FF204" s="101"/>
      <c r="FG204" s="101"/>
      <c r="FH204" s="101"/>
      <c r="FI204" s="101"/>
      <c r="FJ204" s="101"/>
      <c r="FK204" s="101"/>
      <c r="FL204" s="101"/>
      <c r="FM204" s="101"/>
      <c r="FN204" s="101"/>
      <c r="FO204" s="101"/>
      <c r="FP204" s="101"/>
      <c r="FQ204" s="101"/>
      <c r="FR204" s="101"/>
      <c r="FS204" s="101"/>
      <c r="FT204" s="101"/>
      <c r="FU204" s="101"/>
      <c r="FV204" s="101"/>
      <c r="FW204" s="101"/>
    </row>
    <row r="205" spans="1:179" s="83" customFormat="1" ht="25.5">
      <c r="A205" s="352">
        <v>2</v>
      </c>
      <c r="B205" s="276" t="s">
        <v>468</v>
      </c>
      <c r="C205" s="421"/>
      <c r="D205" s="271" t="s">
        <v>469</v>
      </c>
      <c r="E205" s="99">
        <v>59970</v>
      </c>
      <c r="F205" s="88"/>
      <c r="G205" s="88"/>
      <c r="H205" s="88">
        <v>59970</v>
      </c>
      <c r="I205" s="88">
        <v>40000</v>
      </c>
      <c r="J205" s="88"/>
      <c r="K205" s="88"/>
      <c r="L205" s="88">
        <v>1700</v>
      </c>
      <c r="M205" s="105">
        <v>35000</v>
      </c>
      <c r="N205" s="88"/>
      <c r="O205" s="88"/>
      <c r="P205" s="88">
        <v>35000</v>
      </c>
      <c r="Q205" s="253">
        <f t="shared" si="42"/>
        <v>12000</v>
      </c>
      <c r="R205" s="88"/>
      <c r="S205" s="88"/>
      <c r="T205" s="88">
        <v>2000</v>
      </c>
      <c r="U205" s="88"/>
      <c r="V205" s="88">
        <v>10000</v>
      </c>
      <c r="W205" s="88"/>
      <c r="X205" s="88"/>
      <c r="Y205" s="88"/>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c r="FA205" s="101"/>
      <c r="FB205" s="101"/>
      <c r="FC205" s="101"/>
      <c r="FD205" s="101"/>
      <c r="FE205" s="101"/>
      <c r="FF205" s="101"/>
      <c r="FG205" s="101"/>
      <c r="FH205" s="101"/>
      <c r="FI205" s="101"/>
      <c r="FJ205" s="101"/>
      <c r="FK205" s="101"/>
      <c r="FL205" s="101"/>
      <c r="FM205" s="101"/>
      <c r="FN205" s="101"/>
      <c r="FO205" s="101"/>
      <c r="FP205" s="101"/>
      <c r="FQ205" s="101"/>
      <c r="FR205" s="101"/>
      <c r="FS205" s="101"/>
      <c r="FT205" s="101"/>
      <c r="FU205" s="101"/>
      <c r="FV205" s="101"/>
      <c r="FW205" s="101"/>
    </row>
    <row r="206" spans="1:179" s="83" customFormat="1" ht="38.25">
      <c r="A206" s="352">
        <v>3</v>
      </c>
      <c r="B206" s="276" t="s">
        <v>941</v>
      </c>
      <c r="C206" s="421"/>
      <c r="D206" s="271" t="s">
        <v>467</v>
      </c>
      <c r="E206" s="99">
        <v>165531</v>
      </c>
      <c r="F206" s="88"/>
      <c r="G206" s="88"/>
      <c r="H206" s="88">
        <v>165531</v>
      </c>
      <c r="I206" s="88">
        <v>128686</v>
      </c>
      <c r="J206" s="88"/>
      <c r="K206" s="88"/>
      <c r="L206" s="88">
        <v>700</v>
      </c>
      <c r="M206" s="105">
        <v>116761.30499999999</v>
      </c>
      <c r="N206" s="88"/>
      <c r="O206" s="88"/>
      <c r="P206" s="88">
        <v>116761.30499999999</v>
      </c>
      <c r="Q206" s="253">
        <f t="shared" si="42"/>
        <v>10000</v>
      </c>
      <c r="R206" s="88"/>
      <c r="S206" s="88"/>
      <c r="T206" s="88">
        <v>5000</v>
      </c>
      <c r="U206" s="88"/>
      <c r="V206" s="88">
        <v>5000</v>
      </c>
      <c r="W206" s="88"/>
      <c r="X206" s="88"/>
      <c r="Y206" s="88"/>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01"/>
      <c r="EQ206" s="101"/>
      <c r="ER206" s="101"/>
      <c r="ES206" s="101"/>
      <c r="ET206" s="101"/>
      <c r="EU206" s="101"/>
      <c r="EV206" s="101"/>
      <c r="EW206" s="101"/>
      <c r="EX206" s="101"/>
      <c r="EY206" s="101"/>
      <c r="EZ206" s="101"/>
      <c r="FA206" s="101"/>
      <c r="FB206" s="101"/>
      <c r="FC206" s="101"/>
      <c r="FD206" s="101"/>
      <c r="FE206" s="101"/>
      <c r="FF206" s="101"/>
      <c r="FG206" s="101"/>
      <c r="FH206" s="101"/>
      <c r="FI206" s="101"/>
      <c r="FJ206" s="101"/>
      <c r="FK206" s="101"/>
      <c r="FL206" s="101"/>
      <c r="FM206" s="101"/>
      <c r="FN206" s="101"/>
      <c r="FO206" s="101"/>
      <c r="FP206" s="101"/>
      <c r="FQ206" s="101"/>
      <c r="FR206" s="101"/>
      <c r="FS206" s="101"/>
      <c r="FT206" s="101"/>
      <c r="FU206" s="101"/>
      <c r="FV206" s="101"/>
      <c r="FW206" s="101"/>
    </row>
    <row r="207" spans="1:179" s="85" customFormat="1">
      <c r="A207" s="356" t="s">
        <v>320</v>
      </c>
      <c r="B207" s="291" t="s">
        <v>332</v>
      </c>
      <c r="C207" s="268"/>
      <c r="D207" s="268"/>
      <c r="E207" s="91">
        <v>85783</v>
      </c>
      <c r="F207" s="86"/>
      <c r="G207" s="86">
        <v>0</v>
      </c>
      <c r="H207" s="86">
        <v>85783</v>
      </c>
      <c r="I207" s="86">
        <v>70479</v>
      </c>
      <c r="J207" s="86"/>
      <c r="K207" s="86"/>
      <c r="L207" s="86"/>
      <c r="M207" s="105">
        <v>68555.135000000009</v>
      </c>
      <c r="N207" s="86"/>
      <c r="O207" s="86">
        <v>0</v>
      </c>
      <c r="P207" s="86">
        <v>68555.135000000009</v>
      </c>
      <c r="Q207" s="109">
        <f t="shared" si="42"/>
        <v>6700</v>
      </c>
      <c r="R207" s="86"/>
      <c r="S207" s="86">
        <v>0</v>
      </c>
      <c r="T207" s="86">
        <v>4500</v>
      </c>
      <c r="U207" s="86">
        <v>1600</v>
      </c>
      <c r="V207" s="86">
        <v>0</v>
      </c>
      <c r="W207" s="86">
        <v>600</v>
      </c>
      <c r="X207" s="86"/>
      <c r="Y207" s="250">
        <v>0</v>
      </c>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row>
    <row r="208" spans="1:179" s="85" customFormat="1" ht="25.5">
      <c r="A208" s="352">
        <v>1</v>
      </c>
      <c r="B208" s="276" t="s">
        <v>465</v>
      </c>
      <c r="C208" s="421" t="s">
        <v>304</v>
      </c>
      <c r="D208" s="271" t="s">
        <v>466</v>
      </c>
      <c r="E208" s="99">
        <v>29879</v>
      </c>
      <c r="F208" s="88"/>
      <c r="G208" s="88"/>
      <c r="H208" s="88">
        <v>29879</v>
      </c>
      <c r="I208" s="86">
        <v>20870</v>
      </c>
      <c r="J208" s="86">
        <f t="shared" ref="J208:R208" si="46">SUM(J209:J224)</f>
        <v>0</v>
      </c>
      <c r="K208" s="86">
        <f t="shared" si="46"/>
        <v>0</v>
      </c>
      <c r="L208" s="86">
        <f t="shared" si="46"/>
        <v>15000</v>
      </c>
      <c r="M208" s="105">
        <v>22800</v>
      </c>
      <c r="N208" s="86">
        <f t="shared" si="46"/>
        <v>0</v>
      </c>
      <c r="O208" s="86"/>
      <c r="P208" s="86">
        <v>22800</v>
      </c>
      <c r="Q208" s="253">
        <f t="shared" si="42"/>
        <v>4500</v>
      </c>
      <c r="R208" s="86">
        <f t="shared" si="46"/>
        <v>0</v>
      </c>
      <c r="S208" s="86"/>
      <c r="T208" s="86">
        <v>4500</v>
      </c>
      <c r="U208" s="86"/>
      <c r="V208" s="86"/>
      <c r="W208" s="86"/>
      <c r="X208" s="86"/>
      <c r="Y208" s="86"/>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2"/>
      <c r="DR208" s="82"/>
      <c r="DS208" s="82"/>
      <c r="DT208" s="82"/>
      <c r="DU208" s="82"/>
      <c r="DV208" s="82"/>
      <c r="DW208" s="82"/>
      <c r="DX208" s="82"/>
      <c r="DY208" s="82"/>
      <c r="DZ208" s="82"/>
      <c r="EA208" s="82"/>
      <c r="EB208" s="82"/>
      <c r="EC208" s="82"/>
      <c r="ED208" s="82"/>
      <c r="EE208" s="82"/>
      <c r="EF208" s="82"/>
      <c r="EG208" s="82"/>
      <c r="EH208" s="82"/>
      <c r="EI208" s="82"/>
      <c r="EJ208" s="82"/>
      <c r="EK208" s="82"/>
      <c r="EL208" s="82"/>
      <c r="EM208" s="82"/>
      <c r="EN208" s="82"/>
      <c r="EO208" s="82"/>
      <c r="EP208" s="82"/>
      <c r="EQ208" s="82"/>
      <c r="ER208" s="82"/>
      <c r="ES208" s="82"/>
      <c r="ET208" s="82"/>
      <c r="EU208" s="82"/>
      <c r="EV208" s="82"/>
      <c r="EW208" s="82"/>
      <c r="EX208" s="82"/>
      <c r="EY208" s="82"/>
      <c r="EZ208" s="82"/>
      <c r="FA208" s="82"/>
      <c r="FB208" s="82"/>
      <c r="FC208" s="82"/>
      <c r="FD208" s="82"/>
      <c r="FE208" s="82"/>
      <c r="FF208" s="82"/>
      <c r="FG208" s="82"/>
      <c r="FH208" s="82"/>
      <c r="FI208" s="82"/>
      <c r="FJ208" s="82"/>
      <c r="FK208" s="82"/>
      <c r="FL208" s="82"/>
      <c r="FM208" s="82"/>
      <c r="FN208" s="82"/>
      <c r="FO208" s="82"/>
      <c r="FP208" s="82"/>
      <c r="FQ208" s="82"/>
      <c r="FR208" s="82"/>
      <c r="FS208" s="82"/>
      <c r="FT208" s="82"/>
      <c r="FU208" s="82"/>
      <c r="FV208" s="82"/>
      <c r="FW208" s="82"/>
    </row>
    <row r="209" spans="1:179" s="83" customFormat="1" ht="25.5">
      <c r="A209" s="352">
        <v>2</v>
      </c>
      <c r="B209" s="276" t="s">
        <v>942</v>
      </c>
      <c r="C209" s="421"/>
      <c r="D209" s="271" t="s">
        <v>706</v>
      </c>
      <c r="E209" s="99">
        <v>28597</v>
      </c>
      <c r="F209" s="88"/>
      <c r="G209" s="88"/>
      <c r="H209" s="88">
        <v>28597</v>
      </c>
      <c r="I209" s="88">
        <v>28500</v>
      </c>
      <c r="J209" s="88"/>
      <c r="K209" s="88"/>
      <c r="L209" s="88">
        <v>1027</v>
      </c>
      <c r="M209" s="105">
        <v>26900</v>
      </c>
      <c r="N209" s="88"/>
      <c r="O209" s="88"/>
      <c r="P209" s="88">
        <v>26900</v>
      </c>
      <c r="Q209" s="253">
        <f t="shared" si="42"/>
        <v>100</v>
      </c>
      <c r="R209" s="88"/>
      <c r="S209" s="88"/>
      <c r="T209" s="88"/>
      <c r="U209" s="88">
        <v>100</v>
      </c>
      <c r="V209" s="88"/>
      <c r="W209" s="88"/>
      <c r="X209" s="88"/>
      <c r="Y209" s="88"/>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c r="FA209" s="101"/>
      <c r="FB209" s="101"/>
      <c r="FC209" s="101"/>
      <c r="FD209" s="101"/>
      <c r="FE209" s="101"/>
      <c r="FF209" s="101"/>
      <c r="FG209" s="101"/>
      <c r="FH209" s="101"/>
      <c r="FI209" s="101"/>
      <c r="FJ209" s="101"/>
      <c r="FK209" s="101"/>
      <c r="FL209" s="101"/>
      <c r="FM209" s="101"/>
      <c r="FN209" s="101"/>
      <c r="FO209" s="101"/>
      <c r="FP209" s="101"/>
      <c r="FQ209" s="101"/>
      <c r="FR209" s="101"/>
      <c r="FS209" s="101"/>
      <c r="FT209" s="101"/>
      <c r="FU209" s="101"/>
      <c r="FV209" s="101"/>
      <c r="FW209" s="101"/>
    </row>
    <row r="210" spans="1:179" s="83" customFormat="1" ht="51">
      <c r="A210" s="352">
        <v>3</v>
      </c>
      <c r="B210" s="276" t="s">
        <v>704</v>
      </c>
      <c r="C210" s="271" t="s">
        <v>145</v>
      </c>
      <c r="D210" s="293" t="s">
        <v>705</v>
      </c>
      <c r="E210" s="99">
        <v>3040</v>
      </c>
      <c r="F210" s="88"/>
      <c r="G210" s="88"/>
      <c r="H210" s="88">
        <v>3040</v>
      </c>
      <c r="I210" s="88">
        <v>2119</v>
      </c>
      <c r="J210" s="88"/>
      <c r="K210" s="88"/>
      <c r="L210" s="88">
        <v>1246</v>
      </c>
      <c r="M210" s="105">
        <v>2086.1350000000002</v>
      </c>
      <c r="N210" s="88"/>
      <c r="O210" s="88"/>
      <c r="P210" s="88">
        <v>2086.1350000000002</v>
      </c>
      <c r="Q210" s="253">
        <f t="shared" si="42"/>
        <v>600</v>
      </c>
      <c r="R210" s="88"/>
      <c r="S210" s="88"/>
      <c r="T210" s="88"/>
      <c r="U210" s="88"/>
      <c r="V210" s="88"/>
      <c r="W210" s="88">
        <v>600</v>
      </c>
      <c r="X210" s="88"/>
      <c r="Y210" s="88"/>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1"/>
      <c r="FU210" s="101"/>
      <c r="FV210" s="101"/>
      <c r="FW210" s="101"/>
    </row>
    <row r="211" spans="1:179" s="83" customFormat="1" ht="51">
      <c r="A211" s="352">
        <v>4</v>
      </c>
      <c r="B211" s="276" t="s">
        <v>473</v>
      </c>
      <c r="C211" s="271" t="s">
        <v>474</v>
      </c>
      <c r="D211" s="271" t="s">
        <v>475</v>
      </c>
      <c r="E211" s="99">
        <v>24267</v>
      </c>
      <c r="F211" s="88"/>
      <c r="G211" s="88"/>
      <c r="H211" s="88">
        <v>24267</v>
      </c>
      <c r="I211" s="88">
        <v>18990</v>
      </c>
      <c r="J211" s="88"/>
      <c r="K211" s="88"/>
      <c r="L211" s="88">
        <v>1246</v>
      </c>
      <c r="M211" s="105">
        <v>16769</v>
      </c>
      <c r="N211" s="88"/>
      <c r="O211" s="88"/>
      <c r="P211" s="88">
        <v>16769</v>
      </c>
      <c r="Q211" s="253">
        <f t="shared" si="42"/>
        <v>1500</v>
      </c>
      <c r="R211" s="88"/>
      <c r="S211" s="88"/>
      <c r="T211" s="88"/>
      <c r="U211" s="88">
        <v>1500</v>
      </c>
      <c r="V211" s="88"/>
      <c r="W211" s="88"/>
      <c r="X211" s="88"/>
      <c r="Y211" s="88"/>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c r="FA211" s="101"/>
      <c r="FB211" s="101"/>
      <c r="FC211" s="101"/>
      <c r="FD211" s="101"/>
      <c r="FE211" s="101"/>
      <c r="FF211" s="101"/>
      <c r="FG211" s="101"/>
      <c r="FH211" s="101"/>
      <c r="FI211" s="101"/>
      <c r="FJ211" s="101"/>
      <c r="FK211" s="101"/>
      <c r="FL211" s="101"/>
      <c r="FM211" s="101"/>
      <c r="FN211" s="101"/>
      <c r="FO211" s="101"/>
      <c r="FP211" s="101"/>
      <c r="FQ211" s="101"/>
      <c r="FR211" s="101"/>
      <c r="FS211" s="101"/>
      <c r="FT211" s="101"/>
      <c r="FU211" s="101"/>
      <c r="FV211" s="101"/>
      <c r="FW211" s="101"/>
    </row>
    <row r="212" spans="1:179" s="83" customFormat="1" ht="25.5">
      <c r="A212" s="356">
        <v>-3</v>
      </c>
      <c r="B212" s="291" t="s">
        <v>333</v>
      </c>
      <c r="C212" s="271"/>
      <c r="D212" s="268"/>
      <c r="E212" s="99">
        <v>360070.696</v>
      </c>
      <c r="F212" s="88"/>
      <c r="G212" s="88">
        <v>0</v>
      </c>
      <c r="H212" s="88">
        <v>360070.696</v>
      </c>
      <c r="I212" s="88">
        <v>166931.997</v>
      </c>
      <c r="J212" s="88"/>
      <c r="K212" s="88"/>
      <c r="L212" s="88">
        <v>1246</v>
      </c>
      <c r="M212" s="105">
        <v>148879.26200000002</v>
      </c>
      <c r="N212" s="88"/>
      <c r="O212" s="88">
        <v>0</v>
      </c>
      <c r="P212" s="88">
        <v>148879.26200000002</v>
      </c>
      <c r="Q212" s="109">
        <f t="shared" si="42"/>
        <v>39000</v>
      </c>
      <c r="R212" s="88"/>
      <c r="S212" s="88">
        <v>0</v>
      </c>
      <c r="T212" s="88">
        <v>14000</v>
      </c>
      <c r="U212" s="88">
        <v>5000</v>
      </c>
      <c r="V212" s="88">
        <v>20000</v>
      </c>
      <c r="W212" s="88">
        <v>0</v>
      </c>
      <c r="X212" s="88"/>
      <c r="Y212" s="88">
        <v>0</v>
      </c>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c r="FL212" s="101"/>
      <c r="FM212" s="101"/>
      <c r="FN212" s="101"/>
      <c r="FO212" s="101"/>
      <c r="FP212" s="101"/>
      <c r="FQ212" s="101"/>
      <c r="FR212" s="101"/>
      <c r="FS212" s="101"/>
      <c r="FT212" s="101"/>
      <c r="FU212" s="101"/>
      <c r="FV212" s="101"/>
      <c r="FW212" s="101"/>
    </row>
    <row r="213" spans="1:179" s="83" customFormat="1">
      <c r="A213" s="356" t="s">
        <v>319</v>
      </c>
      <c r="B213" s="291" t="s">
        <v>321</v>
      </c>
      <c r="C213" s="271"/>
      <c r="D213" s="268"/>
      <c r="E213" s="99">
        <v>288070.696</v>
      </c>
      <c r="F213" s="88"/>
      <c r="G213" s="88">
        <v>0</v>
      </c>
      <c r="H213" s="88">
        <v>288070.696</v>
      </c>
      <c r="I213" s="88">
        <v>133131.997</v>
      </c>
      <c r="J213" s="88"/>
      <c r="K213" s="88"/>
      <c r="L213" s="88">
        <v>712</v>
      </c>
      <c r="M213" s="105">
        <v>118349.74400000001</v>
      </c>
      <c r="N213" s="88"/>
      <c r="O213" s="88">
        <v>0</v>
      </c>
      <c r="P213" s="88">
        <v>118349.74400000001</v>
      </c>
      <c r="Q213" s="109">
        <f t="shared" si="42"/>
        <v>16000</v>
      </c>
      <c r="R213" s="88"/>
      <c r="S213" s="88">
        <v>0</v>
      </c>
      <c r="T213" s="88">
        <v>5000</v>
      </c>
      <c r="U213" s="88">
        <v>1000</v>
      </c>
      <c r="V213" s="88">
        <v>10000</v>
      </c>
      <c r="W213" s="88">
        <v>0</v>
      </c>
      <c r="X213" s="88"/>
      <c r="Y213" s="88">
        <v>0</v>
      </c>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101"/>
      <c r="EY213" s="101"/>
      <c r="EZ213" s="101"/>
      <c r="FA213" s="101"/>
      <c r="FB213" s="101"/>
      <c r="FC213" s="101"/>
      <c r="FD213" s="101"/>
      <c r="FE213" s="101"/>
      <c r="FF213" s="101"/>
      <c r="FG213" s="101"/>
      <c r="FH213" s="101"/>
      <c r="FI213" s="101"/>
      <c r="FJ213" s="101"/>
      <c r="FK213" s="101"/>
      <c r="FL213" s="101"/>
      <c r="FM213" s="101"/>
      <c r="FN213" s="101"/>
      <c r="FO213" s="101"/>
      <c r="FP213" s="101"/>
      <c r="FQ213" s="101"/>
      <c r="FR213" s="101"/>
      <c r="FS213" s="101"/>
      <c r="FT213" s="101"/>
      <c r="FU213" s="101"/>
      <c r="FV213" s="101"/>
      <c r="FW213" s="101"/>
    </row>
    <row r="214" spans="1:179" s="83" customFormat="1" ht="102">
      <c r="A214" s="352">
        <v>1</v>
      </c>
      <c r="B214" s="301" t="s">
        <v>707</v>
      </c>
      <c r="C214" s="421" t="s">
        <v>145</v>
      </c>
      <c r="D214" s="293" t="s">
        <v>988</v>
      </c>
      <c r="E214" s="99">
        <v>145992.83799999999</v>
      </c>
      <c r="F214" s="88"/>
      <c r="G214" s="88"/>
      <c r="H214" s="88">
        <v>145992.83799999999</v>
      </c>
      <c r="I214" s="88">
        <v>117872.012</v>
      </c>
      <c r="J214" s="88"/>
      <c r="K214" s="88"/>
      <c r="L214" s="88">
        <v>1246</v>
      </c>
      <c r="M214" s="105">
        <v>103294</v>
      </c>
      <c r="N214" s="88"/>
      <c r="O214" s="88"/>
      <c r="P214" s="88">
        <v>103294</v>
      </c>
      <c r="Q214" s="253">
        <f t="shared" si="42"/>
        <v>8000</v>
      </c>
      <c r="R214" s="88"/>
      <c r="S214" s="88"/>
      <c r="T214" s="88">
        <v>2000</v>
      </c>
      <c r="U214" s="88">
        <v>1000</v>
      </c>
      <c r="V214" s="88">
        <v>5000</v>
      </c>
      <c r="W214" s="88"/>
      <c r="X214" s="88"/>
      <c r="Y214" s="88"/>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c r="FA214" s="101"/>
      <c r="FB214" s="101"/>
      <c r="FC214" s="101"/>
      <c r="FD214" s="101"/>
      <c r="FE214" s="101"/>
      <c r="FF214" s="101"/>
      <c r="FG214" s="101"/>
      <c r="FH214" s="101"/>
      <c r="FI214" s="101"/>
      <c r="FJ214" s="101"/>
      <c r="FK214" s="101"/>
      <c r="FL214" s="101"/>
      <c r="FM214" s="101"/>
      <c r="FN214" s="101"/>
      <c r="FO214" s="101"/>
      <c r="FP214" s="101"/>
      <c r="FQ214" s="101"/>
      <c r="FR214" s="101"/>
      <c r="FS214" s="101"/>
      <c r="FT214" s="101"/>
      <c r="FU214" s="101"/>
      <c r="FV214" s="101"/>
      <c r="FW214" s="101"/>
    </row>
    <row r="215" spans="1:179" s="83" customFormat="1" ht="25.5">
      <c r="A215" s="346">
        <v>2</v>
      </c>
      <c r="B215" s="301" t="s">
        <v>943</v>
      </c>
      <c r="C215" s="421"/>
      <c r="D215" s="293" t="s">
        <v>989</v>
      </c>
      <c r="E215" s="99">
        <v>142077.85800000001</v>
      </c>
      <c r="F215" s="88"/>
      <c r="G215" s="88"/>
      <c r="H215" s="88">
        <v>142077.85800000001</v>
      </c>
      <c r="I215" s="88">
        <v>15259.985000000001</v>
      </c>
      <c r="J215" s="88"/>
      <c r="K215" s="88"/>
      <c r="L215" s="88">
        <v>1246</v>
      </c>
      <c r="M215" s="105">
        <v>15055.744000000001</v>
      </c>
      <c r="N215" s="88"/>
      <c r="O215" s="88"/>
      <c r="P215" s="88">
        <v>15055.744000000001</v>
      </c>
      <c r="Q215" s="253">
        <f t="shared" si="42"/>
        <v>8000</v>
      </c>
      <c r="R215" s="88"/>
      <c r="S215" s="88"/>
      <c r="T215" s="88">
        <v>3000</v>
      </c>
      <c r="U215" s="88"/>
      <c r="V215" s="88">
        <v>5000</v>
      </c>
      <c r="W215" s="88"/>
      <c r="X215" s="88"/>
      <c r="Y215" s="88"/>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01"/>
      <c r="EP215" s="101"/>
      <c r="EQ215" s="101"/>
      <c r="ER215" s="101"/>
      <c r="ES215" s="101"/>
      <c r="ET215" s="101"/>
      <c r="EU215" s="101"/>
      <c r="EV215" s="101"/>
      <c r="EW215" s="101"/>
      <c r="EX215" s="101"/>
      <c r="EY215" s="101"/>
      <c r="EZ215" s="101"/>
      <c r="FA215" s="101"/>
      <c r="FB215" s="101"/>
      <c r="FC215" s="101"/>
      <c r="FD215" s="101"/>
      <c r="FE215" s="101"/>
      <c r="FF215" s="101"/>
      <c r="FG215" s="101"/>
      <c r="FH215" s="101"/>
      <c r="FI215" s="101"/>
      <c r="FJ215" s="101"/>
      <c r="FK215" s="101"/>
      <c r="FL215" s="101"/>
      <c r="FM215" s="101"/>
      <c r="FN215" s="101"/>
      <c r="FO215" s="101"/>
      <c r="FP215" s="101"/>
      <c r="FQ215" s="101"/>
      <c r="FR215" s="101"/>
      <c r="FS215" s="101"/>
      <c r="FT215" s="101"/>
      <c r="FU215" s="101"/>
      <c r="FV215" s="101"/>
      <c r="FW215" s="101"/>
    </row>
    <row r="216" spans="1:179" s="83" customFormat="1">
      <c r="A216" s="356" t="s">
        <v>320</v>
      </c>
      <c r="B216" s="291" t="s">
        <v>332</v>
      </c>
      <c r="C216" s="271"/>
      <c r="D216" s="271"/>
      <c r="E216" s="99">
        <v>72000</v>
      </c>
      <c r="F216" s="88"/>
      <c r="G216" s="88">
        <v>0</v>
      </c>
      <c r="H216" s="88">
        <v>72000</v>
      </c>
      <c r="I216" s="88">
        <v>33800</v>
      </c>
      <c r="J216" s="88"/>
      <c r="K216" s="88"/>
      <c r="L216" s="88">
        <v>623</v>
      </c>
      <c r="M216" s="105">
        <v>30529.518</v>
      </c>
      <c r="N216" s="88"/>
      <c r="O216" s="88">
        <v>0</v>
      </c>
      <c r="P216" s="88">
        <v>30529.518</v>
      </c>
      <c r="Q216" s="109">
        <f t="shared" si="42"/>
        <v>23000</v>
      </c>
      <c r="R216" s="88"/>
      <c r="S216" s="88">
        <v>0</v>
      </c>
      <c r="T216" s="88">
        <v>9000</v>
      </c>
      <c r="U216" s="88">
        <v>4000</v>
      </c>
      <c r="V216" s="88">
        <v>10000</v>
      </c>
      <c r="W216" s="88">
        <v>0</v>
      </c>
      <c r="X216" s="88"/>
      <c r="Y216" s="88">
        <v>0</v>
      </c>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c r="FA216" s="101"/>
      <c r="FB216" s="101"/>
      <c r="FC216" s="101"/>
      <c r="FD216" s="101"/>
      <c r="FE216" s="101"/>
      <c r="FF216" s="101"/>
      <c r="FG216" s="101"/>
      <c r="FH216" s="101"/>
      <c r="FI216" s="101"/>
      <c r="FJ216" s="101"/>
      <c r="FK216" s="101"/>
      <c r="FL216" s="101"/>
      <c r="FM216" s="101"/>
      <c r="FN216" s="101"/>
      <c r="FO216" s="101"/>
      <c r="FP216" s="101"/>
      <c r="FQ216" s="101"/>
      <c r="FR216" s="101"/>
      <c r="FS216" s="101"/>
      <c r="FT216" s="101"/>
      <c r="FU216" s="101"/>
      <c r="FV216" s="101"/>
      <c r="FW216" s="101"/>
    </row>
    <row r="217" spans="1:179" s="83" customFormat="1" ht="25.5">
      <c r="A217" s="352">
        <v>1</v>
      </c>
      <c r="B217" s="276" t="s">
        <v>944</v>
      </c>
      <c r="C217" s="421" t="s">
        <v>304</v>
      </c>
      <c r="D217" s="271" t="s">
        <v>990</v>
      </c>
      <c r="E217" s="99">
        <v>22000</v>
      </c>
      <c r="F217" s="88"/>
      <c r="G217" s="88"/>
      <c r="H217" s="88">
        <v>22000</v>
      </c>
      <c r="I217" s="88">
        <v>12300</v>
      </c>
      <c r="J217" s="88"/>
      <c r="K217" s="88"/>
      <c r="L217" s="88">
        <v>712</v>
      </c>
      <c r="M217" s="105">
        <v>9100</v>
      </c>
      <c r="N217" s="88"/>
      <c r="O217" s="88"/>
      <c r="P217" s="88">
        <v>9100</v>
      </c>
      <c r="Q217" s="109">
        <f t="shared" si="42"/>
        <v>8000</v>
      </c>
      <c r="R217" s="88"/>
      <c r="S217" s="88"/>
      <c r="T217" s="88">
        <v>3000</v>
      </c>
      <c r="U217" s="88"/>
      <c r="V217" s="88">
        <v>5000</v>
      </c>
      <c r="W217" s="88"/>
      <c r="X217" s="88"/>
      <c r="Y217" s="88"/>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01"/>
      <c r="EM217" s="101"/>
      <c r="EN217" s="101"/>
      <c r="EO217" s="101"/>
      <c r="EP217" s="101"/>
      <c r="EQ217" s="101"/>
      <c r="ER217" s="101"/>
      <c r="ES217" s="101"/>
      <c r="ET217" s="101"/>
      <c r="EU217" s="101"/>
      <c r="EV217" s="101"/>
      <c r="EW217" s="101"/>
      <c r="EX217" s="101"/>
      <c r="EY217" s="101"/>
      <c r="EZ217" s="101"/>
      <c r="FA217" s="101"/>
      <c r="FB217" s="101"/>
      <c r="FC217" s="101"/>
      <c r="FD217" s="101"/>
      <c r="FE217" s="101"/>
      <c r="FF217" s="101"/>
      <c r="FG217" s="101"/>
      <c r="FH217" s="101"/>
      <c r="FI217" s="101"/>
      <c r="FJ217" s="101"/>
      <c r="FK217" s="101"/>
      <c r="FL217" s="101"/>
      <c r="FM217" s="101"/>
      <c r="FN217" s="101"/>
      <c r="FO217" s="101"/>
      <c r="FP217" s="101"/>
      <c r="FQ217" s="101"/>
      <c r="FR217" s="101"/>
      <c r="FS217" s="101"/>
      <c r="FT217" s="101"/>
      <c r="FU217" s="101"/>
      <c r="FV217" s="101"/>
      <c r="FW217" s="101"/>
    </row>
    <row r="218" spans="1:179" s="83" customFormat="1" ht="25.5">
      <c r="A218" s="352">
        <v>2</v>
      </c>
      <c r="B218" s="276" t="s">
        <v>945</v>
      </c>
      <c r="C218" s="421"/>
      <c r="D218" s="271" t="s">
        <v>991</v>
      </c>
      <c r="E218" s="99">
        <v>25000</v>
      </c>
      <c r="F218" s="88"/>
      <c r="G218" s="88"/>
      <c r="H218" s="88">
        <v>25000</v>
      </c>
      <c r="I218" s="88">
        <v>11500</v>
      </c>
      <c r="J218" s="88"/>
      <c r="K218" s="88"/>
      <c r="L218" s="88">
        <v>1424</v>
      </c>
      <c r="M218" s="105">
        <v>12129.518</v>
      </c>
      <c r="N218" s="88"/>
      <c r="O218" s="88"/>
      <c r="P218" s="88">
        <v>12129.518</v>
      </c>
      <c r="Q218" s="109">
        <f t="shared" si="42"/>
        <v>7000</v>
      </c>
      <c r="R218" s="88"/>
      <c r="S218" s="88"/>
      <c r="T218" s="88">
        <v>3000</v>
      </c>
      <c r="U218" s="88">
        <v>4000</v>
      </c>
      <c r="V218" s="88"/>
      <c r="W218" s="88"/>
      <c r="X218" s="88"/>
      <c r="Y218" s="88"/>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c r="FA218" s="101"/>
      <c r="FB218" s="101"/>
      <c r="FC218" s="101"/>
      <c r="FD218" s="101"/>
      <c r="FE218" s="101"/>
      <c r="FF218" s="101"/>
      <c r="FG218" s="101"/>
      <c r="FH218" s="101"/>
      <c r="FI218" s="101"/>
      <c r="FJ218" s="101"/>
      <c r="FK218" s="101"/>
      <c r="FL218" s="101"/>
      <c r="FM218" s="101"/>
      <c r="FN218" s="101"/>
      <c r="FO218" s="101"/>
      <c r="FP218" s="101"/>
      <c r="FQ218" s="101"/>
      <c r="FR218" s="101"/>
      <c r="FS218" s="101"/>
      <c r="FT218" s="101"/>
      <c r="FU218" s="101"/>
      <c r="FV218" s="101"/>
      <c r="FW218" s="101"/>
    </row>
    <row r="219" spans="1:179" s="83" customFormat="1" ht="25.5">
      <c r="A219" s="352">
        <v>3</v>
      </c>
      <c r="B219" s="276" t="s">
        <v>946</v>
      </c>
      <c r="C219" s="421"/>
      <c r="D219" s="271" t="s">
        <v>992</v>
      </c>
      <c r="E219" s="99">
        <v>25000</v>
      </c>
      <c r="F219" s="88"/>
      <c r="G219" s="88"/>
      <c r="H219" s="88">
        <v>25000</v>
      </c>
      <c r="I219" s="88">
        <v>10000</v>
      </c>
      <c r="J219" s="88"/>
      <c r="K219" s="88"/>
      <c r="L219" s="88">
        <v>712</v>
      </c>
      <c r="M219" s="105">
        <v>9300</v>
      </c>
      <c r="N219" s="88"/>
      <c r="O219" s="88"/>
      <c r="P219" s="88">
        <v>9300</v>
      </c>
      <c r="Q219" s="109">
        <f t="shared" si="42"/>
        <v>8000</v>
      </c>
      <c r="R219" s="88"/>
      <c r="S219" s="88"/>
      <c r="T219" s="88">
        <v>3000</v>
      </c>
      <c r="U219" s="88"/>
      <c r="V219" s="88">
        <v>5000</v>
      </c>
      <c r="W219" s="88"/>
      <c r="X219" s="88"/>
      <c r="Y219" s="88"/>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c r="EO219" s="101"/>
      <c r="EP219" s="101"/>
      <c r="EQ219" s="101"/>
      <c r="ER219" s="101"/>
      <c r="ES219" s="101"/>
      <c r="ET219" s="101"/>
      <c r="EU219" s="101"/>
      <c r="EV219" s="101"/>
      <c r="EW219" s="101"/>
      <c r="EX219" s="101"/>
      <c r="EY219" s="101"/>
      <c r="EZ219" s="101"/>
      <c r="FA219" s="101"/>
      <c r="FB219" s="101"/>
      <c r="FC219" s="101"/>
      <c r="FD219" s="101"/>
      <c r="FE219" s="101"/>
      <c r="FF219" s="101"/>
      <c r="FG219" s="101"/>
      <c r="FH219" s="101"/>
      <c r="FI219" s="101"/>
      <c r="FJ219" s="101"/>
      <c r="FK219" s="101"/>
      <c r="FL219" s="101"/>
      <c r="FM219" s="101"/>
      <c r="FN219" s="101"/>
      <c r="FO219" s="101"/>
      <c r="FP219" s="101"/>
      <c r="FQ219" s="101"/>
      <c r="FR219" s="101"/>
      <c r="FS219" s="101"/>
      <c r="FT219" s="101"/>
      <c r="FU219" s="101"/>
      <c r="FV219" s="101"/>
      <c r="FW219" s="101"/>
    </row>
    <row r="220" spans="1:179" s="83" customFormat="1" ht="25.5">
      <c r="A220" s="356">
        <v>-6</v>
      </c>
      <c r="B220" s="267" t="s">
        <v>947</v>
      </c>
      <c r="C220" s="268"/>
      <c r="D220" s="268"/>
      <c r="E220" s="99">
        <v>288991.28399999999</v>
      </c>
      <c r="F220" s="88"/>
      <c r="G220" s="88">
        <v>288991.28399999999</v>
      </c>
      <c r="H220" s="88">
        <v>0</v>
      </c>
      <c r="I220" s="88">
        <v>69000</v>
      </c>
      <c r="J220" s="88"/>
      <c r="K220" s="88"/>
      <c r="L220" s="88">
        <v>712</v>
      </c>
      <c r="M220" s="105">
        <v>69000</v>
      </c>
      <c r="N220" s="88"/>
      <c r="O220" s="88">
        <v>69000</v>
      </c>
      <c r="P220" s="88">
        <v>0</v>
      </c>
      <c r="Q220" s="109">
        <f t="shared" si="42"/>
        <v>0</v>
      </c>
      <c r="R220" s="88"/>
      <c r="S220" s="88">
        <v>0</v>
      </c>
      <c r="T220" s="88">
        <v>0</v>
      </c>
      <c r="U220" s="88">
        <v>0</v>
      </c>
      <c r="V220" s="88">
        <v>0</v>
      </c>
      <c r="W220" s="88">
        <v>0</v>
      </c>
      <c r="X220" s="88"/>
      <c r="Y220" s="88">
        <v>0</v>
      </c>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c r="FA220" s="101"/>
      <c r="FB220" s="101"/>
      <c r="FC220" s="101"/>
      <c r="FD220" s="101"/>
      <c r="FE220" s="101"/>
      <c r="FF220" s="101"/>
      <c r="FG220" s="101"/>
      <c r="FH220" s="101"/>
      <c r="FI220" s="101"/>
      <c r="FJ220" s="101"/>
      <c r="FK220" s="101"/>
      <c r="FL220" s="101"/>
      <c r="FM220" s="101"/>
      <c r="FN220" s="101"/>
      <c r="FO220" s="101"/>
      <c r="FP220" s="101"/>
      <c r="FQ220" s="101"/>
      <c r="FR220" s="101"/>
      <c r="FS220" s="101"/>
      <c r="FT220" s="101"/>
      <c r="FU220" s="101"/>
      <c r="FV220" s="101"/>
      <c r="FW220" s="101"/>
    </row>
    <row r="221" spans="1:179" s="83" customFormat="1" ht="38.25">
      <c r="A221" s="352">
        <v>1</v>
      </c>
      <c r="B221" s="276" t="s">
        <v>948</v>
      </c>
      <c r="C221" s="421" t="s">
        <v>304</v>
      </c>
      <c r="D221" s="271" t="s">
        <v>993</v>
      </c>
      <c r="E221" s="99">
        <v>92000</v>
      </c>
      <c r="F221" s="88"/>
      <c r="G221" s="88">
        <v>92000</v>
      </c>
      <c r="H221" s="88"/>
      <c r="I221" s="88">
        <v>27000</v>
      </c>
      <c r="J221" s="88"/>
      <c r="K221" s="88"/>
      <c r="L221" s="88">
        <v>712</v>
      </c>
      <c r="M221" s="105">
        <v>27000</v>
      </c>
      <c r="N221" s="88"/>
      <c r="O221" s="88">
        <v>27000</v>
      </c>
      <c r="P221" s="88"/>
      <c r="Q221" s="109">
        <f t="shared" si="42"/>
        <v>0</v>
      </c>
      <c r="R221" s="88"/>
      <c r="S221" s="88"/>
      <c r="T221" s="88"/>
      <c r="U221" s="88"/>
      <c r="V221" s="88"/>
      <c r="W221" s="88"/>
      <c r="X221" s="88"/>
      <c r="Y221" s="88"/>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101"/>
      <c r="EY221" s="101"/>
      <c r="EZ221" s="101"/>
      <c r="FA221" s="101"/>
      <c r="FB221" s="101"/>
      <c r="FC221" s="101"/>
      <c r="FD221" s="101"/>
      <c r="FE221" s="101"/>
      <c r="FF221" s="101"/>
      <c r="FG221" s="101"/>
      <c r="FH221" s="101"/>
      <c r="FI221" s="101"/>
      <c r="FJ221" s="101"/>
      <c r="FK221" s="101"/>
      <c r="FL221" s="101"/>
      <c r="FM221" s="101"/>
      <c r="FN221" s="101"/>
      <c r="FO221" s="101"/>
      <c r="FP221" s="101"/>
      <c r="FQ221" s="101"/>
      <c r="FR221" s="101"/>
      <c r="FS221" s="101"/>
      <c r="FT221" s="101"/>
      <c r="FU221" s="101"/>
      <c r="FV221" s="101"/>
      <c r="FW221" s="101"/>
    </row>
    <row r="222" spans="1:179" s="83" customFormat="1" ht="51">
      <c r="A222" s="352">
        <v>2</v>
      </c>
      <c r="B222" s="276" t="s">
        <v>949</v>
      </c>
      <c r="C222" s="421"/>
      <c r="D222" s="271" t="s">
        <v>994</v>
      </c>
      <c r="E222" s="99">
        <v>196991.28400000001</v>
      </c>
      <c r="F222" s="88"/>
      <c r="G222" s="88">
        <v>196991.28400000001</v>
      </c>
      <c r="H222" s="88"/>
      <c r="I222" s="88">
        <v>42000</v>
      </c>
      <c r="J222" s="88"/>
      <c r="K222" s="88"/>
      <c r="L222" s="88">
        <v>712</v>
      </c>
      <c r="M222" s="105">
        <v>42000</v>
      </c>
      <c r="N222" s="88"/>
      <c r="O222" s="88">
        <v>42000</v>
      </c>
      <c r="P222" s="88"/>
      <c r="Q222" s="109">
        <f t="shared" si="42"/>
        <v>0</v>
      </c>
      <c r="R222" s="88"/>
      <c r="S222" s="88"/>
      <c r="T222" s="88"/>
      <c r="U222" s="88"/>
      <c r="V222" s="88"/>
      <c r="W222" s="88"/>
      <c r="X222" s="88"/>
      <c r="Y222" s="88"/>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row>
    <row r="223" spans="1:179" s="85" customFormat="1">
      <c r="A223" s="356" t="s">
        <v>30</v>
      </c>
      <c r="B223" s="291" t="s">
        <v>476</v>
      </c>
      <c r="C223" s="291"/>
      <c r="D223" s="268"/>
      <c r="E223" s="110">
        <v>179485.519</v>
      </c>
      <c r="F223" s="86">
        <v>0</v>
      </c>
      <c r="G223" s="86">
        <v>25000</v>
      </c>
      <c r="H223" s="86">
        <v>130855.23300000001</v>
      </c>
      <c r="I223" s="86">
        <v>57945.146999999997</v>
      </c>
      <c r="J223" s="88"/>
      <c r="K223" s="88"/>
      <c r="L223" s="88">
        <v>712</v>
      </c>
      <c r="M223" s="86">
        <v>73783.735000000015</v>
      </c>
      <c r="N223" s="88">
        <v>0</v>
      </c>
      <c r="O223" s="86">
        <v>2120</v>
      </c>
      <c r="P223" s="86">
        <v>71663.735000000015</v>
      </c>
      <c r="Q223" s="104">
        <f>R223+S223+T223+U223+V223+W223+X223+Y223</f>
        <v>29441</v>
      </c>
      <c r="R223" s="86">
        <v>0</v>
      </c>
      <c r="S223" s="86">
        <v>0</v>
      </c>
      <c r="T223" s="86">
        <v>19741</v>
      </c>
      <c r="U223" s="86">
        <v>0</v>
      </c>
      <c r="V223" s="86">
        <v>0</v>
      </c>
      <c r="W223" s="86">
        <v>9700</v>
      </c>
      <c r="X223" s="86"/>
      <c r="Y223" s="86">
        <v>0</v>
      </c>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c r="FA223" s="82"/>
      <c r="FB223" s="82"/>
      <c r="FC223" s="82"/>
      <c r="FD223" s="82"/>
      <c r="FE223" s="82"/>
      <c r="FF223" s="82"/>
      <c r="FG223" s="82"/>
      <c r="FH223" s="82"/>
      <c r="FI223" s="82"/>
      <c r="FJ223" s="82"/>
      <c r="FK223" s="82"/>
      <c r="FL223" s="82"/>
      <c r="FM223" s="82"/>
      <c r="FN223" s="82"/>
      <c r="FO223" s="82"/>
      <c r="FP223" s="82"/>
      <c r="FQ223" s="82"/>
      <c r="FR223" s="82"/>
      <c r="FS223" s="82"/>
      <c r="FT223" s="82"/>
      <c r="FU223" s="82"/>
      <c r="FV223" s="82"/>
      <c r="FW223" s="82"/>
    </row>
    <row r="224" spans="1:179" s="85" customFormat="1" ht="25.5">
      <c r="A224" s="356">
        <v>-1</v>
      </c>
      <c r="B224" s="291" t="s">
        <v>861</v>
      </c>
      <c r="C224" s="291"/>
      <c r="D224" s="268"/>
      <c r="E224" s="110">
        <v>129588.519</v>
      </c>
      <c r="F224" s="86">
        <v>0</v>
      </c>
      <c r="G224" s="86">
        <v>0</v>
      </c>
      <c r="H224" s="86">
        <v>105958.23300000001</v>
      </c>
      <c r="I224" s="86">
        <v>45515.146999999997</v>
      </c>
      <c r="J224" s="88"/>
      <c r="K224" s="88"/>
      <c r="L224" s="88">
        <v>712</v>
      </c>
      <c r="M224" s="86">
        <v>62122.735000000008</v>
      </c>
      <c r="N224" s="88">
        <v>0</v>
      </c>
      <c r="O224" s="88">
        <v>0</v>
      </c>
      <c r="P224" s="86">
        <v>62122.735000000008</v>
      </c>
      <c r="Q224" s="104">
        <f t="shared" ref="Q224:Q238" si="47">R224+S224+T224+U224+V224+W224+X224+Y224</f>
        <v>26441</v>
      </c>
      <c r="R224" s="86">
        <v>0</v>
      </c>
      <c r="S224" s="86">
        <v>0</v>
      </c>
      <c r="T224" s="86">
        <v>16741</v>
      </c>
      <c r="U224" s="86">
        <v>0</v>
      </c>
      <c r="V224" s="86">
        <v>0</v>
      </c>
      <c r="W224" s="86">
        <v>9700</v>
      </c>
      <c r="X224" s="88"/>
      <c r="Y224" s="86">
        <v>0</v>
      </c>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82"/>
      <c r="EY224" s="82"/>
      <c r="EZ224" s="82"/>
      <c r="FA224" s="82"/>
      <c r="FB224" s="82"/>
      <c r="FC224" s="82"/>
      <c r="FD224" s="82"/>
      <c r="FE224" s="82"/>
      <c r="FF224" s="82"/>
      <c r="FG224" s="82"/>
      <c r="FH224" s="82"/>
      <c r="FI224" s="82"/>
      <c r="FJ224" s="82"/>
      <c r="FK224" s="82"/>
      <c r="FL224" s="82"/>
      <c r="FM224" s="82"/>
      <c r="FN224" s="82"/>
      <c r="FO224" s="82"/>
      <c r="FP224" s="82"/>
      <c r="FQ224" s="82"/>
      <c r="FR224" s="82"/>
      <c r="FS224" s="82"/>
      <c r="FT224" s="82"/>
      <c r="FU224" s="82"/>
      <c r="FV224" s="82"/>
      <c r="FW224" s="82"/>
    </row>
    <row r="225" spans="1:179" s="85" customFormat="1">
      <c r="A225" s="356" t="s">
        <v>319</v>
      </c>
      <c r="B225" s="291" t="s">
        <v>332</v>
      </c>
      <c r="C225" s="291"/>
      <c r="D225" s="268"/>
      <c r="E225" s="91">
        <v>129588.519</v>
      </c>
      <c r="F225" s="92">
        <v>0</v>
      </c>
      <c r="G225" s="92">
        <v>0</v>
      </c>
      <c r="H225" s="92">
        <v>105958.23300000001</v>
      </c>
      <c r="I225" s="92">
        <v>45515.146999999997</v>
      </c>
      <c r="J225" s="92">
        <f t="shared" ref="J225:L225" si="48">SUM(J226:J229)</f>
        <v>0</v>
      </c>
      <c r="K225" s="92">
        <f t="shared" si="48"/>
        <v>0</v>
      </c>
      <c r="L225" s="92">
        <f t="shared" si="48"/>
        <v>3000</v>
      </c>
      <c r="M225" s="92">
        <v>62122.735000000008</v>
      </c>
      <c r="N225" s="92">
        <v>0</v>
      </c>
      <c r="O225" s="92">
        <v>0</v>
      </c>
      <c r="P225" s="92">
        <v>62122.735000000008</v>
      </c>
      <c r="Q225" s="104">
        <f>R225+S225+T225+U225+V225+W225+X225+Y225</f>
        <v>26441</v>
      </c>
      <c r="R225" s="92">
        <v>0</v>
      </c>
      <c r="S225" s="92">
        <v>0</v>
      </c>
      <c r="T225" s="92">
        <v>16741</v>
      </c>
      <c r="U225" s="92">
        <v>0</v>
      </c>
      <c r="V225" s="92">
        <v>0</v>
      </c>
      <c r="W225" s="92">
        <v>9700</v>
      </c>
      <c r="X225" s="92"/>
      <c r="Y225" s="92">
        <v>0</v>
      </c>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c r="DR225" s="82"/>
      <c r="DS225" s="82"/>
      <c r="DT225" s="82"/>
      <c r="DU225" s="82"/>
      <c r="DV225" s="82"/>
      <c r="DW225" s="82"/>
      <c r="DX225" s="82"/>
      <c r="DY225" s="82"/>
      <c r="DZ225" s="82"/>
      <c r="EA225" s="82"/>
      <c r="EB225" s="82"/>
      <c r="EC225" s="82"/>
      <c r="ED225" s="82"/>
      <c r="EE225" s="82"/>
      <c r="EF225" s="82"/>
      <c r="EG225" s="82"/>
      <c r="EH225" s="82"/>
      <c r="EI225" s="82"/>
      <c r="EJ225" s="82"/>
      <c r="EK225" s="82"/>
      <c r="EL225" s="82"/>
      <c r="EM225" s="82"/>
      <c r="EN225" s="82"/>
      <c r="EO225" s="82"/>
      <c r="EP225" s="82"/>
      <c r="EQ225" s="82"/>
      <c r="ER225" s="82"/>
      <c r="ES225" s="82"/>
      <c r="ET225" s="82"/>
      <c r="EU225" s="82"/>
      <c r="EV225" s="82"/>
      <c r="EW225" s="82"/>
      <c r="EX225" s="82"/>
      <c r="EY225" s="82"/>
      <c r="EZ225" s="82"/>
      <c r="FA225" s="82"/>
      <c r="FB225" s="82"/>
      <c r="FC225" s="82"/>
      <c r="FD225" s="82"/>
      <c r="FE225" s="82"/>
      <c r="FF225" s="82"/>
      <c r="FG225" s="82"/>
      <c r="FH225" s="82"/>
      <c r="FI225" s="82"/>
      <c r="FJ225" s="82"/>
      <c r="FK225" s="82"/>
      <c r="FL225" s="82"/>
      <c r="FM225" s="82"/>
      <c r="FN225" s="82"/>
      <c r="FO225" s="82"/>
      <c r="FP225" s="82"/>
      <c r="FQ225" s="82"/>
      <c r="FR225" s="82"/>
      <c r="FS225" s="82"/>
      <c r="FT225" s="82"/>
      <c r="FU225" s="82"/>
      <c r="FV225" s="82"/>
      <c r="FW225" s="82"/>
    </row>
    <row r="226" spans="1:179" s="85" customFormat="1" ht="63.75">
      <c r="A226" s="352">
        <v>1</v>
      </c>
      <c r="B226" s="276" t="s">
        <v>996</v>
      </c>
      <c r="C226" s="302" t="s">
        <v>337</v>
      </c>
      <c r="D226" s="271" t="s">
        <v>713</v>
      </c>
      <c r="E226" s="110">
        <v>14238</v>
      </c>
      <c r="F226" s="86"/>
      <c r="G226" s="86"/>
      <c r="H226" s="88">
        <v>10000</v>
      </c>
      <c r="I226" s="88">
        <v>2256</v>
      </c>
      <c r="J226" s="88"/>
      <c r="K226" s="88"/>
      <c r="L226" s="88">
        <v>3000</v>
      </c>
      <c r="M226" s="88">
        <v>8300</v>
      </c>
      <c r="N226" s="88"/>
      <c r="O226" s="88"/>
      <c r="P226" s="88">
        <v>8300</v>
      </c>
      <c r="Q226" s="90">
        <f t="shared" si="47"/>
        <v>1700</v>
      </c>
      <c r="R226" s="86"/>
      <c r="S226" s="86"/>
      <c r="T226" s="86"/>
      <c r="U226" s="86"/>
      <c r="V226" s="86"/>
      <c r="W226" s="86">
        <v>1700</v>
      </c>
      <c r="X226" s="88"/>
      <c r="Y226" s="86"/>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c r="DR226" s="82"/>
      <c r="DS226" s="82"/>
      <c r="DT226" s="82"/>
      <c r="DU226" s="82"/>
      <c r="DV226" s="82"/>
      <c r="DW226" s="82"/>
      <c r="DX226" s="82"/>
      <c r="DY226" s="82"/>
      <c r="DZ226" s="82"/>
      <c r="EA226" s="82"/>
      <c r="EB226" s="82"/>
      <c r="EC226" s="82"/>
      <c r="ED226" s="82"/>
      <c r="EE226" s="82"/>
      <c r="EF226" s="82"/>
      <c r="EG226" s="82"/>
      <c r="EH226" s="82"/>
      <c r="EI226" s="82"/>
      <c r="EJ226" s="82"/>
      <c r="EK226" s="82"/>
      <c r="EL226" s="82"/>
      <c r="EM226" s="82"/>
      <c r="EN226" s="82"/>
      <c r="EO226" s="82"/>
      <c r="EP226" s="82"/>
      <c r="EQ226" s="82"/>
      <c r="ER226" s="82"/>
      <c r="ES226" s="82"/>
      <c r="ET226" s="82"/>
      <c r="EU226" s="82"/>
      <c r="EV226" s="82"/>
      <c r="EW226" s="82"/>
      <c r="EX226" s="82"/>
      <c r="EY226" s="82"/>
      <c r="EZ226" s="82"/>
      <c r="FA226" s="82"/>
      <c r="FB226" s="82"/>
      <c r="FC226" s="82"/>
      <c r="FD226" s="82"/>
      <c r="FE226" s="82"/>
      <c r="FF226" s="82"/>
      <c r="FG226" s="82"/>
      <c r="FH226" s="82"/>
      <c r="FI226" s="82"/>
      <c r="FJ226" s="82"/>
      <c r="FK226" s="82"/>
      <c r="FL226" s="82"/>
      <c r="FM226" s="82"/>
      <c r="FN226" s="82"/>
      <c r="FO226" s="82"/>
      <c r="FP226" s="82"/>
      <c r="FQ226" s="82"/>
      <c r="FR226" s="82"/>
      <c r="FS226" s="82"/>
      <c r="FT226" s="82"/>
      <c r="FU226" s="82"/>
      <c r="FV226" s="82"/>
      <c r="FW226" s="82"/>
    </row>
    <row r="227" spans="1:179" s="85" customFormat="1" ht="51">
      <c r="A227" s="352">
        <v>2</v>
      </c>
      <c r="B227" s="276" t="s">
        <v>711</v>
      </c>
      <c r="C227" s="302" t="s">
        <v>358</v>
      </c>
      <c r="D227" s="271" t="s">
        <v>712</v>
      </c>
      <c r="E227" s="110">
        <v>15000</v>
      </c>
      <c r="F227" s="86"/>
      <c r="G227" s="86"/>
      <c r="H227" s="88">
        <v>15000</v>
      </c>
      <c r="I227" s="88">
        <v>655.49099999999999</v>
      </c>
      <c r="J227" s="88"/>
      <c r="K227" s="88"/>
      <c r="L227" s="88"/>
      <c r="M227" s="88">
        <v>2984.29</v>
      </c>
      <c r="N227" s="88"/>
      <c r="O227" s="88"/>
      <c r="P227" s="88">
        <v>2984.29</v>
      </c>
      <c r="Q227" s="90">
        <f t="shared" si="47"/>
        <v>8000</v>
      </c>
      <c r="R227" s="88"/>
      <c r="S227" s="88"/>
      <c r="T227" s="88"/>
      <c r="U227" s="86"/>
      <c r="V227" s="86"/>
      <c r="W227" s="86">
        <v>8000</v>
      </c>
      <c r="X227" s="88"/>
      <c r="Y227" s="86"/>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c r="DR227" s="82"/>
      <c r="DS227" s="82"/>
      <c r="DT227" s="82"/>
      <c r="DU227" s="82"/>
      <c r="DV227" s="82"/>
      <c r="DW227" s="82"/>
      <c r="DX227" s="82"/>
      <c r="DY227" s="82"/>
      <c r="DZ227" s="82"/>
      <c r="EA227" s="82"/>
      <c r="EB227" s="82"/>
      <c r="EC227" s="82"/>
      <c r="ED227" s="82"/>
      <c r="EE227" s="82"/>
      <c r="EF227" s="82"/>
      <c r="EG227" s="82"/>
      <c r="EH227" s="82"/>
      <c r="EI227" s="82"/>
      <c r="EJ227" s="82"/>
      <c r="EK227" s="82"/>
      <c r="EL227" s="82"/>
      <c r="EM227" s="82"/>
      <c r="EN227" s="82"/>
      <c r="EO227" s="82"/>
      <c r="EP227" s="82"/>
      <c r="EQ227" s="82"/>
      <c r="ER227" s="82"/>
      <c r="ES227" s="82"/>
      <c r="ET227" s="82"/>
      <c r="EU227" s="82"/>
      <c r="EV227" s="82"/>
      <c r="EW227" s="82"/>
      <c r="EX227" s="82"/>
      <c r="EY227" s="82"/>
      <c r="EZ227" s="82"/>
      <c r="FA227" s="82"/>
      <c r="FB227" s="82"/>
      <c r="FC227" s="82"/>
      <c r="FD227" s="82"/>
      <c r="FE227" s="82"/>
      <c r="FF227" s="82"/>
      <c r="FG227" s="82"/>
      <c r="FH227" s="82"/>
      <c r="FI227" s="82"/>
      <c r="FJ227" s="82"/>
      <c r="FK227" s="82"/>
      <c r="FL227" s="82"/>
      <c r="FM227" s="82"/>
      <c r="FN227" s="82"/>
      <c r="FO227" s="82"/>
      <c r="FP227" s="82"/>
      <c r="FQ227" s="82"/>
      <c r="FR227" s="82"/>
      <c r="FS227" s="82"/>
      <c r="FT227" s="82"/>
      <c r="FU227" s="82"/>
      <c r="FV227" s="82"/>
      <c r="FW227" s="82"/>
    </row>
    <row r="228" spans="1:179" s="85" customFormat="1" ht="51">
      <c r="A228" s="352">
        <v>3</v>
      </c>
      <c r="B228" s="276" t="s">
        <v>714</v>
      </c>
      <c r="C228" s="302" t="s">
        <v>854</v>
      </c>
      <c r="D228" s="303" t="s">
        <v>715</v>
      </c>
      <c r="E228" s="110">
        <v>9962.2330000000002</v>
      </c>
      <c r="F228" s="86"/>
      <c r="G228" s="86"/>
      <c r="H228" s="88">
        <v>9962.2330000000002</v>
      </c>
      <c r="I228" s="88">
        <v>5000</v>
      </c>
      <c r="J228" s="88"/>
      <c r="K228" s="88"/>
      <c r="L228" s="88"/>
      <c r="M228" s="88">
        <v>5800</v>
      </c>
      <c r="N228" s="88"/>
      <c r="O228" s="88"/>
      <c r="P228" s="88">
        <v>5800</v>
      </c>
      <c r="Q228" s="90">
        <f t="shared" si="47"/>
        <v>3700</v>
      </c>
      <c r="R228" s="88"/>
      <c r="S228" s="88"/>
      <c r="T228" s="88">
        <v>3700</v>
      </c>
      <c r="U228" s="86"/>
      <c r="V228" s="86"/>
      <c r="W228" s="86"/>
      <c r="X228" s="88"/>
      <c r="Y228" s="86"/>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c r="FA228" s="82"/>
      <c r="FB228" s="82"/>
      <c r="FC228" s="82"/>
      <c r="FD228" s="82"/>
      <c r="FE228" s="82"/>
      <c r="FF228" s="82"/>
      <c r="FG228" s="82"/>
      <c r="FH228" s="82"/>
      <c r="FI228" s="82"/>
      <c r="FJ228" s="82"/>
      <c r="FK228" s="82"/>
      <c r="FL228" s="82"/>
      <c r="FM228" s="82"/>
      <c r="FN228" s="82"/>
      <c r="FO228" s="82"/>
      <c r="FP228" s="82"/>
      <c r="FQ228" s="82"/>
      <c r="FR228" s="82"/>
      <c r="FS228" s="82"/>
      <c r="FT228" s="82"/>
      <c r="FU228" s="82"/>
      <c r="FV228" s="82"/>
      <c r="FW228" s="82"/>
    </row>
    <row r="229" spans="1:179" s="85" customFormat="1" ht="38.25">
      <c r="A229" s="352">
        <v>4</v>
      </c>
      <c r="B229" s="276" t="s">
        <v>716</v>
      </c>
      <c r="C229" s="302" t="s">
        <v>412</v>
      </c>
      <c r="D229" s="271" t="s">
        <v>717</v>
      </c>
      <c r="E229" s="110">
        <v>4291.2860000000001</v>
      </c>
      <c r="F229" s="86"/>
      <c r="G229" s="86"/>
      <c r="H229" s="88">
        <v>4000</v>
      </c>
      <c r="I229" s="88">
        <v>1084.825</v>
      </c>
      <c r="J229" s="88"/>
      <c r="K229" s="88"/>
      <c r="L229" s="88"/>
      <c r="M229" s="88">
        <v>2000</v>
      </c>
      <c r="N229" s="88"/>
      <c r="O229" s="88"/>
      <c r="P229" s="88">
        <v>2000</v>
      </c>
      <c r="Q229" s="90">
        <f t="shared" si="47"/>
        <v>2000</v>
      </c>
      <c r="R229" s="88"/>
      <c r="S229" s="88"/>
      <c r="T229" s="88">
        <v>2000</v>
      </c>
      <c r="U229" s="86"/>
      <c r="V229" s="86"/>
      <c r="W229" s="86"/>
      <c r="X229" s="88"/>
      <c r="Y229" s="86"/>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c r="DN229" s="82"/>
      <c r="DO229" s="82"/>
      <c r="DP229" s="82"/>
      <c r="DQ229" s="82"/>
      <c r="DR229" s="82"/>
      <c r="DS229" s="82"/>
      <c r="DT229" s="82"/>
      <c r="DU229" s="82"/>
      <c r="DV229" s="82"/>
      <c r="DW229" s="82"/>
      <c r="DX229" s="82"/>
      <c r="DY229" s="82"/>
      <c r="DZ229" s="82"/>
      <c r="EA229" s="82"/>
      <c r="EB229" s="82"/>
      <c r="EC229" s="82"/>
      <c r="ED229" s="82"/>
      <c r="EE229" s="82"/>
      <c r="EF229" s="82"/>
      <c r="EG229" s="82"/>
      <c r="EH229" s="82"/>
      <c r="EI229" s="82"/>
      <c r="EJ229" s="82"/>
      <c r="EK229" s="82"/>
      <c r="EL229" s="82"/>
      <c r="EM229" s="82"/>
      <c r="EN229" s="82"/>
      <c r="EO229" s="82"/>
      <c r="EP229" s="82"/>
      <c r="EQ229" s="82"/>
      <c r="ER229" s="82"/>
      <c r="ES229" s="82"/>
      <c r="ET229" s="82"/>
      <c r="EU229" s="82"/>
      <c r="EV229" s="82"/>
      <c r="EW229" s="82"/>
      <c r="EX229" s="82"/>
      <c r="EY229" s="82"/>
      <c r="EZ229" s="82"/>
      <c r="FA229" s="82"/>
      <c r="FB229" s="82"/>
      <c r="FC229" s="82"/>
      <c r="FD229" s="82"/>
      <c r="FE229" s="82"/>
      <c r="FF229" s="82"/>
      <c r="FG229" s="82"/>
      <c r="FH229" s="82"/>
      <c r="FI229" s="82"/>
      <c r="FJ229" s="82"/>
      <c r="FK229" s="82"/>
      <c r="FL229" s="82"/>
      <c r="FM229" s="82"/>
      <c r="FN229" s="82"/>
      <c r="FO229" s="82"/>
      <c r="FP229" s="82"/>
      <c r="FQ229" s="82"/>
      <c r="FR229" s="82"/>
      <c r="FS229" s="82"/>
      <c r="FT229" s="82"/>
      <c r="FU229" s="82"/>
      <c r="FV229" s="82"/>
      <c r="FW229" s="82"/>
    </row>
    <row r="230" spans="1:179" s="85" customFormat="1" ht="25.5">
      <c r="A230" s="352">
        <v>5</v>
      </c>
      <c r="B230" s="276" t="s">
        <v>997</v>
      </c>
      <c r="C230" s="421" t="s">
        <v>857</v>
      </c>
      <c r="D230" s="271" t="s">
        <v>1068</v>
      </c>
      <c r="E230" s="110">
        <v>1087</v>
      </c>
      <c r="F230" s="86"/>
      <c r="G230" s="86"/>
      <c r="H230" s="88">
        <v>1087</v>
      </c>
      <c r="I230" s="86">
        <v>920</v>
      </c>
      <c r="J230" s="86"/>
      <c r="K230" s="86"/>
      <c r="L230" s="86"/>
      <c r="M230" s="86">
        <v>798</v>
      </c>
      <c r="N230" s="86"/>
      <c r="O230" s="86"/>
      <c r="P230" s="104">
        <v>798</v>
      </c>
      <c r="Q230" s="90">
        <f t="shared" si="47"/>
        <v>80</v>
      </c>
      <c r="R230" s="88"/>
      <c r="S230" s="88"/>
      <c r="T230" s="88">
        <v>80</v>
      </c>
      <c r="U230" s="86"/>
      <c r="V230" s="86"/>
      <c r="W230" s="86"/>
      <c r="X230" s="86"/>
      <c r="Y230" s="86"/>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c r="DN230" s="82"/>
      <c r="DO230" s="82"/>
      <c r="DP230" s="82"/>
      <c r="DQ230" s="82"/>
      <c r="DR230" s="82"/>
      <c r="DS230" s="82"/>
      <c r="DT230" s="82"/>
      <c r="DU230" s="82"/>
      <c r="DV230" s="82"/>
      <c r="DW230" s="82"/>
      <c r="DX230" s="82"/>
      <c r="DY230" s="82"/>
      <c r="DZ230" s="82"/>
      <c r="EA230" s="82"/>
      <c r="EB230" s="82"/>
      <c r="EC230" s="82"/>
      <c r="ED230" s="82"/>
      <c r="EE230" s="82"/>
      <c r="EF230" s="82"/>
      <c r="EG230" s="82"/>
      <c r="EH230" s="82"/>
      <c r="EI230" s="82"/>
      <c r="EJ230" s="82"/>
      <c r="EK230" s="82"/>
      <c r="EL230" s="82"/>
      <c r="EM230" s="82"/>
      <c r="EN230" s="82"/>
      <c r="EO230" s="82"/>
      <c r="EP230" s="82"/>
      <c r="EQ230" s="82"/>
      <c r="ER230" s="82"/>
      <c r="ES230" s="82"/>
      <c r="ET230" s="82"/>
      <c r="EU230" s="82"/>
      <c r="EV230" s="82"/>
      <c r="EW230" s="82"/>
      <c r="EX230" s="82"/>
      <c r="EY230" s="82"/>
      <c r="EZ230" s="82"/>
      <c r="FA230" s="82"/>
      <c r="FB230" s="82"/>
      <c r="FC230" s="82"/>
      <c r="FD230" s="82"/>
      <c r="FE230" s="82"/>
      <c r="FF230" s="82"/>
      <c r="FG230" s="82"/>
      <c r="FH230" s="82"/>
      <c r="FI230" s="82"/>
      <c r="FJ230" s="82"/>
      <c r="FK230" s="82"/>
      <c r="FL230" s="82"/>
      <c r="FM230" s="82"/>
      <c r="FN230" s="82"/>
      <c r="FO230" s="82"/>
      <c r="FP230" s="82"/>
      <c r="FQ230" s="82"/>
      <c r="FR230" s="82"/>
      <c r="FS230" s="82"/>
      <c r="FT230" s="82"/>
      <c r="FU230" s="82"/>
      <c r="FV230" s="82"/>
      <c r="FW230" s="82"/>
    </row>
    <row r="231" spans="1:179" s="85" customFormat="1" ht="25.5">
      <c r="A231" s="352">
        <v>6</v>
      </c>
      <c r="B231" s="276" t="s">
        <v>998</v>
      </c>
      <c r="C231" s="421"/>
      <c r="D231" s="271" t="s">
        <v>1069</v>
      </c>
      <c r="E231" s="110">
        <v>1209</v>
      </c>
      <c r="F231" s="86"/>
      <c r="G231" s="86"/>
      <c r="H231" s="88">
        <v>1209</v>
      </c>
      <c r="I231" s="86">
        <v>840</v>
      </c>
      <c r="J231" s="86"/>
      <c r="K231" s="86"/>
      <c r="L231" s="86"/>
      <c r="M231" s="86">
        <v>827.68399999999997</v>
      </c>
      <c r="N231" s="86"/>
      <c r="O231" s="86"/>
      <c r="P231" s="86">
        <v>827.68399999999997</v>
      </c>
      <c r="Q231" s="90">
        <f t="shared" si="47"/>
        <v>13</v>
      </c>
      <c r="R231" s="88"/>
      <c r="S231" s="88"/>
      <c r="T231" s="88">
        <v>13</v>
      </c>
      <c r="U231" s="86"/>
      <c r="V231" s="88"/>
      <c r="W231" s="88"/>
      <c r="X231" s="86"/>
      <c r="Y231" s="86"/>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c r="DH231" s="82"/>
      <c r="DI231" s="82"/>
      <c r="DJ231" s="82"/>
      <c r="DK231" s="82"/>
      <c r="DL231" s="82"/>
      <c r="DM231" s="82"/>
      <c r="DN231" s="82"/>
      <c r="DO231" s="82"/>
      <c r="DP231" s="82"/>
      <c r="DQ231" s="82"/>
      <c r="DR231" s="82"/>
      <c r="DS231" s="82"/>
      <c r="DT231" s="82"/>
      <c r="DU231" s="82"/>
      <c r="DV231" s="82"/>
      <c r="DW231" s="82"/>
      <c r="DX231" s="82"/>
      <c r="DY231" s="82"/>
      <c r="DZ231" s="82"/>
      <c r="EA231" s="82"/>
      <c r="EB231" s="82"/>
      <c r="EC231" s="82"/>
      <c r="ED231" s="82"/>
      <c r="EE231" s="82"/>
      <c r="EF231" s="82"/>
      <c r="EG231" s="82"/>
      <c r="EH231" s="82"/>
      <c r="EI231" s="82"/>
      <c r="EJ231" s="82"/>
      <c r="EK231" s="82"/>
      <c r="EL231" s="82"/>
      <c r="EM231" s="82"/>
      <c r="EN231" s="82"/>
      <c r="EO231" s="82"/>
      <c r="EP231" s="82"/>
      <c r="EQ231" s="82"/>
      <c r="ER231" s="82"/>
      <c r="ES231" s="82"/>
      <c r="ET231" s="82"/>
      <c r="EU231" s="82"/>
      <c r="EV231" s="82"/>
      <c r="EW231" s="82"/>
      <c r="EX231" s="82"/>
      <c r="EY231" s="82"/>
      <c r="EZ231" s="82"/>
      <c r="FA231" s="82"/>
      <c r="FB231" s="82"/>
      <c r="FC231" s="82"/>
      <c r="FD231" s="82"/>
      <c r="FE231" s="82"/>
      <c r="FF231" s="82"/>
      <c r="FG231" s="82"/>
      <c r="FH231" s="82"/>
      <c r="FI231" s="82"/>
      <c r="FJ231" s="82"/>
      <c r="FK231" s="82"/>
      <c r="FL231" s="82"/>
      <c r="FM231" s="82"/>
      <c r="FN231" s="82"/>
      <c r="FO231" s="82"/>
      <c r="FP231" s="82"/>
      <c r="FQ231" s="82"/>
      <c r="FR231" s="82"/>
      <c r="FS231" s="82"/>
      <c r="FT231" s="82"/>
      <c r="FU231" s="82"/>
      <c r="FV231" s="82"/>
      <c r="FW231" s="82"/>
    </row>
    <row r="232" spans="1:179" s="85" customFormat="1" ht="25.5">
      <c r="A232" s="352">
        <v>7</v>
      </c>
      <c r="B232" s="304" t="s">
        <v>999</v>
      </c>
      <c r="C232" s="421"/>
      <c r="D232" s="271" t="s">
        <v>1070</v>
      </c>
      <c r="E232" s="110">
        <v>24117</v>
      </c>
      <c r="F232" s="86"/>
      <c r="G232" s="86"/>
      <c r="H232" s="88">
        <v>24117</v>
      </c>
      <c r="I232" s="88">
        <v>20652.574000000001</v>
      </c>
      <c r="J232" s="88"/>
      <c r="K232" s="88"/>
      <c r="L232" s="88"/>
      <c r="M232" s="88">
        <v>18357.05</v>
      </c>
      <c r="N232" s="88"/>
      <c r="O232" s="88"/>
      <c r="P232" s="88">
        <v>18357.05</v>
      </c>
      <c r="Q232" s="90">
        <f t="shared" si="47"/>
        <v>2268</v>
      </c>
      <c r="R232" s="88"/>
      <c r="S232" s="88"/>
      <c r="T232" s="88">
        <v>2268</v>
      </c>
      <c r="U232" s="88"/>
      <c r="V232" s="88"/>
      <c r="W232" s="88"/>
      <c r="X232" s="88"/>
      <c r="Y232" s="86"/>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2"/>
      <c r="DJ232" s="82"/>
      <c r="DK232" s="82"/>
      <c r="DL232" s="82"/>
      <c r="DM232" s="82"/>
      <c r="DN232" s="82"/>
      <c r="DO232" s="82"/>
      <c r="DP232" s="82"/>
      <c r="DQ232" s="82"/>
      <c r="DR232" s="82"/>
      <c r="DS232" s="82"/>
      <c r="DT232" s="82"/>
      <c r="DU232" s="82"/>
      <c r="DV232" s="82"/>
      <c r="DW232" s="82"/>
      <c r="DX232" s="82"/>
      <c r="DY232" s="82"/>
      <c r="DZ232" s="82"/>
      <c r="EA232" s="82"/>
      <c r="EB232" s="82"/>
      <c r="EC232" s="82"/>
      <c r="ED232" s="82"/>
      <c r="EE232" s="82"/>
      <c r="EF232" s="82"/>
      <c r="EG232" s="82"/>
      <c r="EH232" s="82"/>
      <c r="EI232" s="82"/>
      <c r="EJ232" s="82"/>
      <c r="EK232" s="82"/>
      <c r="EL232" s="82"/>
      <c r="EM232" s="82"/>
      <c r="EN232" s="82"/>
      <c r="EO232" s="82"/>
      <c r="EP232" s="82"/>
      <c r="EQ232" s="82"/>
      <c r="ER232" s="82"/>
      <c r="ES232" s="82"/>
      <c r="ET232" s="82"/>
      <c r="EU232" s="82"/>
      <c r="EV232" s="82"/>
      <c r="EW232" s="82"/>
      <c r="EX232" s="82"/>
      <c r="EY232" s="82"/>
      <c r="EZ232" s="82"/>
      <c r="FA232" s="82"/>
      <c r="FB232" s="82"/>
      <c r="FC232" s="82"/>
      <c r="FD232" s="82"/>
      <c r="FE232" s="82"/>
      <c r="FF232" s="82"/>
      <c r="FG232" s="82"/>
      <c r="FH232" s="82"/>
      <c r="FI232" s="82"/>
      <c r="FJ232" s="82"/>
      <c r="FK232" s="82"/>
      <c r="FL232" s="82"/>
      <c r="FM232" s="82"/>
      <c r="FN232" s="82"/>
      <c r="FO232" s="82"/>
      <c r="FP232" s="82"/>
      <c r="FQ232" s="82"/>
      <c r="FR232" s="82"/>
      <c r="FS232" s="82"/>
      <c r="FT232" s="82"/>
      <c r="FU232" s="82"/>
      <c r="FV232" s="82"/>
      <c r="FW232" s="82"/>
    </row>
    <row r="233" spans="1:179" s="85" customFormat="1" ht="51">
      <c r="A233" s="352">
        <v>8</v>
      </c>
      <c r="B233" s="298" t="s">
        <v>1000</v>
      </c>
      <c r="C233" s="421"/>
      <c r="D233" s="271" t="s">
        <v>1071</v>
      </c>
      <c r="E233" s="110">
        <v>9482</v>
      </c>
      <c r="F233" s="86"/>
      <c r="G233" s="86"/>
      <c r="H233" s="88">
        <v>9482</v>
      </c>
      <c r="I233" s="88">
        <v>4733.2569999999996</v>
      </c>
      <c r="J233" s="88"/>
      <c r="K233" s="88"/>
      <c r="L233" s="88"/>
      <c r="M233" s="88">
        <v>4425.7110000000002</v>
      </c>
      <c r="N233" s="88"/>
      <c r="O233" s="88"/>
      <c r="P233" s="88">
        <v>4425.7110000000002</v>
      </c>
      <c r="Q233" s="90">
        <f t="shared" si="47"/>
        <v>300</v>
      </c>
      <c r="R233" s="88"/>
      <c r="S233" s="88"/>
      <c r="T233" s="88">
        <v>300</v>
      </c>
      <c r="U233" s="88"/>
      <c r="V233" s="88"/>
      <c r="W233" s="88"/>
      <c r="X233" s="88"/>
      <c r="Y233" s="86"/>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2"/>
      <c r="DJ233" s="82"/>
      <c r="DK233" s="82"/>
      <c r="DL233" s="82"/>
      <c r="DM233" s="82"/>
      <c r="DN233" s="82"/>
      <c r="DO233" s="82"/>
      <c r="DP233" s="82"/>
      <c r="DQ233" s="82"/>
      <c r="DR233" s="82"/>
      <c r="DS233" s="82"/>
      <c r="DT233" s="82"/>
      <c r="DU233" s="82"/>
      <c r="DV233" s="82"/>
      <c r="DW233" s="82"/>
      <c r="DX233" s="82"/>
      <c r="DY233" s="82"/>
      <c r="DZ233" s="82"/>
      <c r="EA233" s="82"/>
      <c r="EB233" s="82"/>
      <c r="EC233" s="82"/>
      <c r="ED233" s="82"/>
      <c r="EE233" s="82"/>
      <c r="EF233" s="82"/>
      <c r="EG233" s="82"/>
      <c r="EH233" s="82"/>
      <c r="EI233" s="82"/>
      <c r="EJ233" s="82"/>
      <c r="EK233" s="82"/>
      <c r="EL233" s="82"/>
      <c r="EM233" s="82"/>
      <c r="EN233" s="82"/>
      <c r="EO233" s="82"/>
      <c r="EP233" s="82"/>
      <c r="EQ233" s="82"/>
      <c r="ER233" s="82"/>
      <c r="ES233" s="82"/>
      <c r="ET233" s="82"/>
      <c r="EU233" s="82"/>
      <c r="EV233" s="82"/>
      <c r="EW233" s="82"/>
      <c r="EX233" s="82"/>
      <c r="EY233" s="82"/>
      <c r="EZ233" s="82"/>
      <c r="FA233" s="82"/>
      <c r="FB233" s="82"/>
      <c r="FC233" s="82"/>
      <c r="FD233" s="82"/>
      <c r="FE233" s="82"/>
      <c r="FF233" s="82"/>
      <c r="FG233" s="82"/>
      <c r="FH233" s="82"/>
      <c r="FI233" s="82"/>
      <c r="FJ233" s="82"/>
      <c r="FK233" s="82"/>
      <c r="FL233" s="82"/>
      <c r="FM233" s="82"/>
      <c r="FN233" s="82"/>
      <c r="FO233" s="82"/>
      <c r="FP233" s="82"/>
      <c r="FQ233" s="82"/>
      <c r="FR233" s="82"/>
      <c r="FS233" s="82"/>
      <c r="FT233" s="82"/>
      <c r="FU233" s="82"/>
      <c r="FV233" s="82"/>
      <c r="FW233" s="82"/>
    </row>
    <row r="234" spans="1:179" s="85" customFormat="1" ht="25.5">
      <c r="A234" s="352">
        <v>9</v>
      </c>
      <c r="B234" s="276" t="s">
        <v>477</v>
      </c>
      <c r="C234" s="302" t="s">
        <v>337</v>
      </c>
      <c r="D234" s="271" t="s">
        <v>478</v>
      </c>
      <c r="E234" s="110">
        <v>30000</v>
      </c>
      <c r="F234" s="86"/>
      <c r="G234" s="86"/>
      <c r="H234" s="88">
        <v>21000</v>
      </c>
      <c r="I234" s="88">
        <v>1973</v>
      </c>
      <c r="J234" s="88"/>
      <c r="K234" s="88"/>
      <c r="L234" s="88"/>
      <c r="M234" s="88">
        <v>11230</v>
      </c>
      <c r="N234" s="88"/>
      <c r="O234" s="88"/>
      <c r="P234" s="88">
        <v>11230</v>
      </c>
      <c r="Q234" s="90">
        <f t="shared" si="47"/>
        <v>5830</v>
      </c>
      <c r="R234" s="88"/>
      <c r="S234" s="88"/>
      <c r="T234" s="88">
        <v>5830</v>
      </c>
      <c r="U234" s="88"/>
      <c r="V234" s="88"/>
      <c r="W234" s="88"/>
      <c r="X234" s="88"/>
      <c r="Y234" s="86"/>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2"/>
      <c r="DS234" s="82"/>
      <c r="DT234" s="82"/>
      <c r="DU234" s="82"/>
      <c r="DV234" s="82"/>
      <c r="DW234" s="82"/>
      <c r="DX234" s="82"/>
      <c r="DY234" s="82"/>
      <c r="DZ234" s="82"/>
      <c r="EA234" s="82"/>
      <c r="EB234" s="82"/>
      <c r="EC234" s="82"/>
      <c r="ED234" s="82"/>
      <c r="EE234" s="82"/>
      <c r="EF234" s="82"/>
      <c r="EG234" s="82"/>
      <c r="EH234" s="82"/>
      <c r="EI234" s="82"/>
      <c r="EJ234" s="82"/>
      <c r="EK234" s="82"/>
      <c r="EL234" s="82"/>
      <c r="EM234" s="82"/>
      <c r="EN234" s="82"/>
      <c r="EO234" s="82"/>
      <c r="EP234" s="82"/>
      <c r="EQ234" s="82"/>
      <c r="ER234" s="82"/>
      <c r="ES234" s="82"/>
      <c r="ET234" s="82"/>
      <c r="EU234" s="82"/>
      <c r="EV234" s="82"/>
      <c r="EW234" s="82"/>
      <c r="EX234" s="82"/>
      <c r="EY234" s="82"/>
      <c r="EZ234" s="82"/>
      <c r="FA234" s="82"/>
      <c r="FB234" s="82"/>
      <c r="FC234" s="82"/>
      <c r="FD234" s="82"/>
      <c r="FE234" s="82"/>
      <c r="FF234" s="82"/>
      <c r="FG234" s="82"/>
      <c r="FH234" s="82"/>
      <c r="FI234" s="82"/>
      <c r="FJ234" s="82"/>
      <c r="FK234" s="82"/>
      <c r="FL234" s="82"/>
      <c r="FM234" s="82"/>
      <c r="FN234" s="82"/>
      <c r="FO234" s="82"/>
      <c r="FP234" s="82"/>
      <c r="FQ234" s="82"/>
      <c r="FR234" s="82"/>
      <c r="FS234" s="82"/>
      <c r="FT234" s="82"/>
      <c r="FU234" s="82"/>
      <c r="FV234" s="82"/>
      <c r="FW234" s="82"/>
    </row>
    <row r="235" spans="1:179" s="85" customFormat="1" ht="25.5">
      <c r="A235" s="352">
        <v>10</v>
      </c>
      <c r="B235" s="276" t="s">
        <v>709</v>
      </c>
      <c r="C235" s="302" t="s">
        <v>358</v>
      </c>
      <c r="D235" s="271" t="s">
        <v>710</v>
      </c>
      <c r="E235" s="110">
        <v>20202</v>
      </c>
      <c r="F235" s="86"/>
      <c r="G235" s="86"/>
      <c r="H235" s="88">
        <v>10101</v>
      </c>
      <c r="I235" s="88">
        <v>7400</v>
      </c>
      <c r="J235" s="88"/>
      <c r="K235" s="88"/>
      <c r="L235" s="88"/>
      <c r="M235" s="88">
        <v>7400</v>
      </c>
      <c r="N235" s="88"/>
      <c r="O235" s="88"/>
      <c r="P235" s="88">
        <v>7400</v>
      </c>
      <c r="Q235" s="90">
        <f t="shared" si="47"/>
        <v>2550</v>
      </c>
      <c r="R235" s="88"/>
      <c r="S235" s="88"/>
      <c r="T235" s="88">
        <v>2550</v>
      </c>
      <c r="U235" s="88"/>
      <c r="V235" s="88"/>
      <c r="W235" s="88"/>
      <c r="X235" s="88"/>
      <c r="Y235" s="86"/>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2"/>
      <c r="DS235" s="82"/>
      <c r="DT235" s="82"/>
      <c r="DU235" s="82"/>
      <c r="DV235" s="82"/>
      <c r="DW235" s="82"/>
      <c r="DX235" s="82"/>
      <c r="DY235" s="82"/>
      <c r="DZ235" s="82"/>
      <c r="EA235" s="82"/>
      <c r="EB235" s="82"/>
      <c r="EC235" s="82"/>
      <c r="ED235" s="82"/>
      <c r="EE235" s="82"/>
      <c r="EF235" s="82"/>
      <c r="EG235" s="82"/>
      <c r="EH235" s="82"/>
      <c r="EI235" s="82"/>
      <c r="EJ235" s="82"/>
      <c r="EK235" s="82"/>
      <c r="EL235" s="82"/>
      <c r="EM235" s="82"/>
      <c r="EN235" s="82"/>
      <c r="EO235" s="82"/>
      <c r="EP235" s="82"/>
      <c r="EQ235" s="82"/>
      <c r="ER235" s="82"/>
      <c r="ES235" s="82"/>
      <c r="ET235" s="82"/>
      <c r="EU235" s="82"/>
      <c r="EV235" s="82"/>
      <c r="EW235" s="82"/>
      <c r="EX235" s="82"/>
      <c r="EY235" s="82"/>
      <c r="EZ235" s="82"/>
      <c r="FA235" s="82"/>
      <c r="FB235" s="82"/>
      <c r="FC235" s="82"/>
      <c r="FD235" s="82"/>
      <c r="FE235" s="82"/>
      <c r="FF235" s="82"/>
      <c r="FG235" s="82"/>
      <c r="FH235" s="82"/>
      <c r="FI235" s="82"/>
      <c r="FJ235" s="82"/>
      <c r="FK235" s="82"/>
      <c r="FL235" s="82"/>
      <c r="FM235" s="82"/>
      <c r="FN235" s="82"/>
      <c r="FO235" s="82"/>
      <c r="FP235" s="82"/>
      <c r="FQ235" s="82"/>
      <c r="FR235" s="82"/>
      <c r="FS235" s="82"/>
      <c r="FT235" s="82"/>
      <c r="FU235" s="82"/>
      <c r="FV235" s="82"/>
      <c r="FW235" s="82"/>
    </row>
    <row r="236" spans="1:179" s="85" customFormat="1" ht="25.5">
      <c r="A236" s="356">
        <v>-2</v>
      </c>
      <c r="B236" s="291" t="s">
        <v>333</v>
      </c>
      <c r="C236" s="291"/>
      <c r="D236" s="268"/>
      <c r="E236" s="110">
        <v>49897</v>
      </c>
      <c r="F236" s="86">
        <v>0</v>
      </c>
      <c r="G236" s="88">
        <v>25000</v>
      </c>
      <c r="H236" s="88">
        <v>24897</v>
      </c>
      <c r="I236" s="88">
        <v>12430</v>
      </c>
      <c r="J236" s="88"/>
      <c r="K236" s="88"/>
      <c r="L236" s="88"/>
      <c r="M236" s="88">
        <v>11661</v>
      </c>
      <c r="N236" s="88">
        <v>0</v>
      </c>
      <c r="O236" s="88">
        <v>2120</v>
      </c>
      <c r="P236" s="88">
        <v>9541</v>
      </c>
      <c r="Q236" s="104">
        <f t="shared" si="47"/>
        <v>3000</v>
      </c>
      <c r="R236" s="86">
        <v>0</v>
      </c>
      <c r="S236" s="86">
        <v>0</v>
      </c>
      <c r="T236" s="86">
        <v>3000</v>
      </c>
      <c r="U236" s="88">
        <v>0</v>
      </c>
      <c r="V236" s="88">
        <v>0</v>
      </c>
      <c r="W236" s="88">
        <v>0</v>
      </c>
      <c r="X236" s="88"/>
      <c r="Y236" s="86">
        <v>0</v>
      </c>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c r="DR236" s="82"/>
      <c r="DS236" s="82"/>
      <c r="DT236" s="82"/>
      <c r="DU236" s="82"/>
      <c r="DV236" s="82"/>
      <c r="DW236" s="82"/>
      <c r="DX236" s="82"/>
      <c r="DY236" s="82"/>
      <c r="DZ236" s="82"/>
      <c r="EA236" s="82"/>
      <c r="EB236" s="82"/>
      <c r="EC236" s="82"/>
      <c r="ED236" s="82"/>
      <c r="EE236" s="82"/>
      <c r="EF236" s="82"/>
      <c r="EG236" s="82"/>
      <c r="EH236" s="82"/>
      <c r="EI236" s="82"/>
      <c r="EJ236" s="82"/>
      <c r="EK236" s="82"/>
      <c r="EL236" s="82"/>
      <c r="EM236" s="82"/>
      <c r="EN236" s="82"/>
      <c r="EO236" s="82"/>
      <c r="EP236" s="82"/>
      <c r="EQ236" s="82"/>
      <c r="ER236" s="82"/>
      <c r="ES236" s="82"/>
      <c r="ET236" s="82"/>
      <c r="EU236" s="82"/>
      <c r="EV236" s="82"/>
      <c r="EW236" s="82"/>
      <c r="EX236" s="82"/>
      <c r="EY236" s="82"/>
      <c r="EZ236" s="82"/>
      <c r="FA236" s="82"/>
      <c r="FB236" s="82"/>
      <c r="FC236" s="82"/>
      <c r="FD236" s="82"/>
      <c r="FE236" s="82"/>
      <c r="FF236" s="82"/>
      <c r="FG236" s="82"/>
      <c r="FH236" s="82"/>
      <c r="FI236" s="82"/>
      <c r="FJ236" s="82"/>
      <c r="FK236" s="82"/>
      <c r="FL236" s="82"/>
      <c r="FM236" s="82"/>
      <c r="FN236" s="82"/>
      <c r="FO236" s="82"/>
      <c r="FP236" s="82"/>
      <c r="FQ236" s="82"/>
      <c r="FR236" s="82"/>
      <c r="FS236" s="82"/>
      <c r="FT236" s="82"/>
      <c r="FU236" s="82"/>
      <c r="FV236" s="82"/>
      <c r="FW236" s="82"/>
    </row>
    <row r="237" spans="1:179" s="85" customFormat="1">
      <c r="A237" s="356" t="s">
        <v>319</v>
      </c>
      <c r="B237" s="291" t="s">
        <v>321</v>
      </c>
      <c r="C237" s="291"/>
      <c r="D237" s="268"/>
      <c r="E237" s="110">
        <v>49897</v>
      </c>
      <c r="F237" s="86">
        <v>0</v>
      </c>
      <c r="G237" s="88">
        <v>25000</v>
      </c>
      <c r="H237" s="88">
        <v>24897</v>
      </c>
      <c r="I237" s="88">
        <v>12430</v>
      </c>
      <c r="J237" s="88"/>
      <c r="K237" s="88"/>
      <c r="L237" s="88"/>
      <c r="M237" s="88">
        <v>11661</v>
      </c>
      <c r="N237" s="88">
        <v>0</v>
      </c>
      <c r="O237" s="88">
        <v>2120</v>
      </c>
      <c r="P237" s="88">
        <v>9541</v>
      </c>
      <c r="Q237" s="104">
        <f t="shared" si="47"/>
        <v>3000</v>
      </c>
      <c r="R237" s="86">
        <v>0</v>
      </c>
      <c r="S237" s="86">
        <v>0</v>
      </c>
      <c r="T237" s="86">
        <v>3000</v>
      </c>
      <c r="U237" s="88">
        <v>0</v>
      </c>
      <c r="V237" s="88">
        <v>0</v>
      </c>
      <c r="W237" s="88">
        <v>0</v>
      </c>
      <c r="X237" s="88"/>
      <c r="Y237" s="86">
        <v>0</v>
      </c>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c r="EU237" s="82"/>
      <c r="EV237" s="82"/>
      <c r="EW237" s="82"/>
      <c r="EX237" s="82"/>
      <c r="EY237" s="82"/>
      <c r="EZ237" s="82"/>
      <c r="FA237" s="82"/>
      <c r="FB237" s="82"/>
      <c r="FC237" s="82"/>
      <c r="FD237" s="82"/>
      <c r="FE237" s="82"/>
      <c r="FF237" s="82"/>
      <c r="FG237" s="82"/>
      <c r="FH237" s="82"/>
      <c r="FI237" s="82"/>
      <c r="FJ237" s="82"/>
      <c r="FK237" s="82"/>
      <c r="FL237" s="82"/>
      <c r="FM237" s="82"/>
      <c r="FN237" s="82"/>
      <c r="FO237" s="82"/>
      <c r="FP237" s="82"/>
      <c r="FQ237" s="82"/>
      <c r="FR237" s="82"/>
      <c r="FS237" s="82"/>
      <c r="FT237" s="82"/>
      <c r="FU237" s="82"/>
      <c r="FV237" s="82"/>
      <c r="FW237" s="82"/>
    </row>
    <row r="238" spans="1:179" s="85" customFormat="1" ht="25.5">
      <c r="A238" s="352">
        <v>1</v>
      </c>
      <c r="B238" s="276" t="s">
        <v>336</v>
      </c>
      <c r="C238" s="302" t="s">
        <v>854</v>
      </c>
      <c r="D238" s="271" t="s">
        <v>708</v>
      </c>
      <c r="E238" s="110">
        <v>49897</v>
      </c>
      <c r="F238" s="86"/>
      <c r="G238" s="88">
        <v>25000</v>
      </c>
      <c r="H238" s="88">
        <v>24897</v>
      </c>
      <c r="I238" s="88">
        <v>12430</v>
      </c>
      <c r="J238" s="88"/>
      <c r="K238" s="88"/>
      <c r="L238" s="88"/>
      <c r="M238" s="88">
        <v>11661</v>
      </c>
      <c r="N238" s="88"/>
      <c r="O238" s="88">
        <v>2120</v>
      </c>
      <c r="P238" s="88">
        <v>9541</v>
      </c>
      <c r="Q238" s="90">
        <f t="shared" si="47"/>
        <v>3000</v>
      </c>
      <c r="R238" s="86"/>
      <c r="S238" s="86"/>
      <c r="T238" s="86">
        <v>3000</v>
      </c>
      <c r="U238" s="88"/>
      <c r="V238" s="88"/>
      <c r="W238" s="88"/>
      <c r="X238" s="88"/>
      <c r="Y238" s="86"/>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c r="DR238" s="82"/>
      <c r="DS238" s="82"/>
      <c r="DT238" s="82"/>
      <c r="DU238" s="82"/>
      <c r="DV238" s="82"/>
      <c r="DW238" s="82"/>
      <c r="DX238" s="82"/>
      <c r="DY238" s="82"/>
      <c r="DZ238" s="82"/>
      <c r="EA238" s="82"/>
      <c r="EB238" s="82"/>
      <c r="EC238" s="82"/>
      <c r="ED238" s="82"/>
      <c r="EE238" s="82"/>
      <c r="EF238" s="82"/>
      <c r="EG238" s="82"/>
      <c r="EH238" s="82"/>
      <c r="EI238" s="82"/>
      <c r="EJ238" s="82"/>
      <c r="EK238" s="82"/>
      <c r="EL238" s="82"/>
      <c r="EM238" s="82"/>
      <c r="EN238" s="82"/>
      <c r="EO238" s="82"/>
      <c r="EP238" s="82"/>
      <c r="EQ238" s="82"/>
      <c r="ER238" s="82"/>
      <c r="ES238" s="82"/>
      <c r="ET238" s="82"/>
      <c r="EU238" s="82"/>
      <c r="EV238" s="82"/>
      <c r="EW238" s="82"/>
      <c r="EX238" s="82"/>
      <c r="EY238" s="82"/>
      <c r="EZ238" s="82"/>
      <c r="FA238" s="82"/>
      <c r="FB238" s="82"/>
      <c r="FC238" s="82"/>
      <c r="FD238" s="82"/>
      <c r="FE238" s="82"/>
      <c r="FF238" s="82"/>
      <c r="FG238" s="82"/>
      <c r="FH238" s="82"/>
      <c r="FI238" s="82"/>
      <c r="FJ238" s="82"/>
      <c r="FK238" s="82"/>
      <c r="FL238" s="82"/>
      <c r="FM238" s="82"/>
      <c r="FN238" s="82"/>
      <c r="FO238" s="82"/>
      <c r="FP238" s="82"/>
      <c r="FQ238" s="82"/>
      <c r="FR238" s="82"/>
      <c r="FS238" s="82"/>
      <c r="FT238" s="82"/>
      <c r="FU238" s="82"/>
      <c r="FV238" s="82"/>
      <c r="FW238" s="82"/>
    </row>
    <row r="239" spans="1:179" s="85" customFormat="1" ht="25.5">
      <c r="A239" s="356" t="s">
        <v>31</v>
      </c>
      <c r="B239" s="291" t="s">
        <v>479</v>
      </c>
      <c r="C239" s="268"/>
      <c r="D239" s="268"/>
      <c r="E239" s="110">
        <v>99915</v>
      </c>
      <c r="F239" s="86">
        <v>0</v>
      </c>
      <c r="G239" s="86">
        <v>0</v>
      </c>
      <c r="H239" s="86">
        <v>99915</v>
      </c>
      <c r="I239" s="86">
        <v>99115</v>
      </c>
      <c r="J239" s="86"/>
      <c r="K239" s="86"/>
      <c r="L239" s="86"/>
      <c r="M239" s="86">
        <v>80500</v>
      </c>
      <c r="N239" s="86">
        <v>0</v>
      </c>
      <c r="O239" s="86">
        <v>0</v>
      </c>
      <c r="P239" s="86">
        <v>80500</v>
      </c>
      <c r="Q239" s="104">
        <f>R239+S239+T239+U239+V239+W239+X239+Y239</f>
        <v>13900</v>
      </c>
      <c r="R239" s="86">
        <v>0</v>
      </c>
      <c r="S239" s="86"/>
      <c r="T239" s="86">
        <v>10900</v>
      </c>
      <c r="U239" s="86">
        <v>0</v>
      </c>
      <c r="V239" s="86">
        <v>0</v>
      </c>
      <c r="W239" s="86">
        <v>3000</v>
      </c>
      <c r="X239" s="86"/>
      <c r="Y239" s="86">
        <v>0</v>
      </c>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c r="DR239" s="82"/>
      <c r="DS239" s="82"/>
      <c r="DT239" s="82"/>
      <c r="DU239" s="82"/>
      <c r="DV239" s="82"/>
      <c r="DW239" s="82"/>
      <c r="DX239" s="82"/>
      <c r="DY239" s="82"/>
      <c r="DZ239" s="82"/>
      <c r="EA239" s="82"/>
      <c r="EB239" s="82"/>
      <c r="EC239" s="82"/>
      <c r="ED239" s="82"/>
      <c r="EE239" s="82"/>
      <c r="EF239" s="82"/>
      <c r="EG239" s="82"/>
      <c r="EH239" s="82"/>
      <c r="EI239" s="82"/>
      <c r="EJ239" s="82"/>
      <c r="EK239" s="82"/>
      <c r="EL239" s="82"/>
      <c r="EM239" s="82"/>
      <c r="EN239" s="82"/>
      <c r="EO239" s="82"/>
      <c r="EP239" s="82"/>
      <c r="EQ239" s="82"/>
      <c r="ER239" s="82"/>
      <c r="ES239" s="82"/>
      <c r="ET239" s="82"/>
      <c r="EU239" s="82"/>
      <c r="EV239" s="82"/>
      <c r="EW239" s="82"/>
      <c r="EX239" s="82"/>
      <c r="EY239" s="82"/>
      <c r="EZ239" s="82"/>
      <c r="FA239" s="82"/>
      <c r="FB239" s="82"/>
      <c r="FC239" s="82"/>
      <c r="FD239" s="82"/>
      <c r="FE239" s="82"/>
      <c r="FF239" s="82"/>
      <c r="FG239" s="82"/>
      <c r="FH239" s="82"/>
      <c r="FI239" s="82"/>
      <c r="FJ239" s="82"/>
      <c r="FK239" s="82"/>
      <c r="FL239" s="82"/>
      <c r="FM239" s="82"/>
      <c r="FN239" s="82"/>
      <c r="FO239" s="82"/>
      <c r="FP239" s="82"/>
      <c r="FQ239" s="82"/>
      <c r="FR239" s="82"/>
      <c r="FS239" s="82"/>
      <c r="FT239" s="82"/>
      <c r="FU239" s="82"/>
      <c r="FV239" s="82"/>
      <c r="FW239" s="82"/>
    </row>
    <row r="240" spans="1:179" s="85" customFormat="1" ht="25.5">
      <c r="A240" s="356">
        <v>-1</v>
      </c>
      <c r="B240" s="291" t="s">
        <v>339</v>
      </c>
      <c r="C240" s="271"/>
      <c r="D240" s="268"/>
      <c r="E240" s="110">
        <v>99915</v>
      </c>
      <c r="F240" s="86">
        <v>0</v>
      </c>
      <c r="G240" s="86">
        <v>0</v>
      </c>
      <c r="H240" s="88">
        <v>99915</v>
      </c>
      <c r="I240" s="88">
        <v>99115</v>
      </c>
      <c r="J240" s="88"/>
      <c r="K240" s="88"/>
      <c r="L240" s="88"/>
      <c r="M240" s="88">
        <v>80500</v>
      </c>
      <c r="N240" s="88">
        <v>0</v>
      </c>
      <c r="O240" s="88">
        <v>0</v>
      </c>
      <c r="P240" s="88">
        <v>80500</v>
      </c>
      <c r="Q240" s="90">
        <f t="shared" ref="Q240:Q287" si="49">R240+S240+T240+U240+V240+W240+X240+Y240</f>
        <v>13900</v>
      </c>
      <c r="R240" s="86">
        <v>0</v>
      </c>
      <c r="S240" s="86"/>
      <c r="T240" s="88">
        <v>10900</v>
      </c>
      <c r="U240" s="88">
        <v>0</v>
      </c>
      <c r="V240" s="88">
        <v>0</v>
      </c>
      <c r="W240" s="88">
        <v>3000</v>
      </c>
      <c r="X240" s="88"/>
      <c r="Y240" s="86">
        <v>0</v>
      </c>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c r="DR240" s="82"/>
      <c r="DS240" s="82"/>
      <c r="DT240" s="82"/>
      <c r="DU240" s="82"/>
      <c r="DV240" s="82"/>
      <c r="DW240" s="82"/>
      <c r="DX240" s="82"/>
      <c r="DY240" s="82"/>
      <c r="DZ240" s="82"/>
      <c r="EA240" s="82"/>
      <c r="EB240" s="82"/>
      <c r="EC240" s="82"/>
      <c r="ED240" s="82"/>
      <c r="EE240" s="82"/>
      <c r="EF240" s="82"/>
      <c r="EG240" s="82"/>
      <c r="EH240" s="82"/>
      <c r="EI240" s="82"/>
      <c r="EJ240" s="82"/>
      <c r="EK240" s="82"/>
      <c r="EL240" s="82"/>
      <c r="EM240" s="82"/>
      <c r="EN240" s="82"/>
      <c r="EO240" s="82"/>
      <c r="EP240" s="82"/>
      <c r="EQ240" s="82"/>
      <c r="ER240" s="82"/>
      <c r="ES240" s="82"/>
      <c r="ET240" s="82"/>
      <c r="EU240" s="82"/>
      <c r="EV240" s="82"/>
      <c r="EW240" s="82"/>
      <c r="EX240" s="82"/>
      <c r="EY240" s="82"/>
      <c r="EZ240" s="82"/>
      <c r="FA240" s="82"/>
      <c r="FB240" s="82"/>
      <c r="FC240" s="82"/>
      <c r="FD240" s="82"/>
      <c r="FE240" s="82"/>
      <c r="FF240" s="82"/>
      <c r="FG240" s="82"/>
      <c r="FH240" s="82"/>
      <c r="FI240" s="82"/>
      <c r="FJ240" s="82"/>
      <c r="FK240" s="82"/>
      <c r="FL240" s="82"/>
      <c r="FM240" s="82"/>
      <c r="FN240" s="82"/>
      <c r="FO240" s="82"/>
      <c r="FP240" s="82"/>
      <c r="FQ240" s="82"/>
      <c r="FR240" s="82"/>
      <c r="FS240" s="82"/>
      <c r="FT240" s="82"/>
      <c r="FU240" s="82"/>
      <c r="FV240" s="82"/>
      <c r="FW240" s="82"/>
    </row>
    <row r="241" spans="1:179" s="85" customFormat="1" ht="51">
      <c r="A241" s="352">
        <v>1</v>
      </c>
      <c r="B241" s="305" t="s">
        <v>480</v>
      </c>
      <c r="C241" s="271" t="s">
        <v>1072</v>
      </c>
      <c r="D241" s="271" t="s">
        <v>1073</v>
      </c>
      <c r="E241" s="110">
        <v>49915</v>
      </c>
      <c r="F241" s="86"/>
      <c r="G241" s="86"/>
      <c r="H241" s="88">
        <v>49915</v>
      </c>
      <c r="I241" s="88">
        <v>49915</v>
      </c>
      <c r="J241" s="88"/>
      <c r="K241" s="88"/>
      <c r="L241" s="88"/>
      <c r="M241" s="88">
        <v>37500</v>
      </c>
      <c r="N241" s="88"/>
      <c r="O241" s="88"/>
      <c r="P241" s="88">
        <v>37500</v>
      </c>
      <c r="Q241" s="90">
        <f t="shared" si="49"/>
        <v>9900</v>
      </c>
      <c r="R241" s="86"/>
      <c r="S241" s="86"/>
      <c r="T241" s="88">
        <v>6900</v>
      </c>
      <c r="U241" s="88"/>
      <c r="V241" s="88"/>
      <c r="W241" s="88">
        <v>3000</v>
      </c>
      <c r="X241" s="88"/>
      <c r="Y241" s="86"/>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c r="DR241" s="82"/>
      <c r="DS241" s="82"/>
      <c r="DT241" s="82"/>
      <c r="DU241" s="82"/>
      <c r="DV241" s="82"/>
      <c r="DW241" s="82"/>
      <c r="DX241" s="82"/>
      <c r="DY241" s="82"/>
      <c r="DZ241" s="82"/>
      <c r="EA241" s="82"/>
      <c r="EB241" s="82"/>
      <c r="EC241" s="82"/>
      <c r="ED241" s="82"/>
      <c r="EE241" s="82"/>
      <c r="EF241" s="82"/>
      <c r="EG241" s="82"/>
      <c r="EH241" s="82"/>
      <c r="EI241" s="82"/>
      <c r="EJ241" s="82"/>
      <c r="EK241" s="82"/>
      <c r="EL241" s="82"/>
      <c r="EM241" s="82"/>
      <c r="EN241" s="82"/>
      <c r="EO241" s="82"/>
      <c r="EP241" s="82"/>
      <c r="EQ241" s="82"/>
      <c r="ER241" s="82"/>
      <c r="ES241" s="82"/>
      <c r="ET241" s="82"/>
      <c r="EU241" s="82"/>
      <c r="EV241" s="82"/>
      <c r="EW241" s="82"/>
      <c r="EX241" s="82"/>
      <c r="EY241" s="82"/>
      <c r="EZ241" s="82"/>
      <c r="FA241" s="82"/>
      <c r="FB241" s="82"/>
      <c r="FC241" s="82"/>
      <c r="FD241" s="82"/>
      <c r="FE241" s="82"/>
      <c r="FF241" s="82"/>
      <c r="FG241" s="82"/>
      <c r="FH241" s="82"/>
      <c r="FI241" s="82"/>
      <c r="FJ241" s="82"/>
      <c r="FK241" s="82"/>
      <c r="FL241" s="82"/>
      <c r="FM241" s="82"/>
      <c r="FN241" s="82"/>
      <c r="FO241" s="82"/>
      <c r="FP241" s="82"/>
      <c r="FQ241" s="82"/>
      <c r="FR241" s="82"/>
      <c r="FS241" s="82"/>
      <c r="FT241" s="82"/>
      <c r="FU241" s="82"/>
      <c r="FV241" s="82"/>
      <c r="FW241" s="82"/>
    </row>
    <row r="242" spans="1:179" s="85" customFormat="1" ht="51">
      <c r="A242" s="352">
        <v>1</v>
      </c>
      <c r="B242" s="298" t="s">
        <v>1001</v>
      </c>
      <c r="C242" s="271" t="s">
        <v>1072</v>
      </c>
      <c r="D242" s="271" t="s">
        <v>1074</v>
      </c>
      <c r="E242" s="110">
        <v>50000</v>
      </c>
      <c r="F242" s="86"/>
      <c r="G242" s="86"/>
      <c r="H242" s="88">
        <v>50000</v>
      </c>
      <c r="I242" s="88">
        <v>49200</v>
      </c>
      <c r="J242" s="88"/>
      <c r="K242" s="88"/>
      <c r="L242" s="88"/>
      <c r="M242" s="88">
        <v>43000</v>
      </c>
      <c r="N242" s="88"/>
      <c r="O242" s="88"/>
      <c r="P242" s="88">
        <v>43000</v>
      </c>
      <c r="Q242" s="90">
        <f t="shared" si="49"/>
        <v>4000</v>
      </c>
      <c r="R242" s="86"/>
      <c r="S242" s="86"/>
      <c r="T242" s="88">
        <v>4000</v>
      </c>
      <c r="U242" s="88"/>
      <c r="V242" s="88"/>
      <c r="W242" s="88"/>
      <c r="X242" s="88"/>
      <c r="Y242" s="86"/>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c r="DH242" s="82"/>
      <c r="DI242" s="82"/>
      <c r="DJ242" s="82"/>
      <c r="DK242" s="82"/>
      <c r="DL242" s="82"/>
      <c r="DM242" s="82"/>
      <c r="DN242" s="82"/>
      <c r="DO242" s="82"/>
      <c r="DP242" s="82"/>
      <c r="DQ242" s="82"/>
      <c r="DR242" s="82"/>
      <c r="DS242" s="82"/>
      <c r="DT242" s="82"/>
      <c r="DU242" s="82"/>
      <c r="DV242" s="82"/>
      <c r="DW242" s="82"/>
      <c r="DX242" s="82"/>
      <c r="DY242" s="82"/>
      <c r="DZ242" s="82"/>
      <c r="EA242" s="82"/>
      <c r="EB242" s="82"/>
      <c r="EC242" s="82"/>
      <c r="ED242" s="82"/>
      <c r="EE242" s="82"/>
      <c r="EF242" s="82"/>
      <c r="EG242" s="82"/>
      <c r="EH242" s="82"/>
      <c r="EI242" s="82"/>
      <c r="EJ242" s="82"/>
      <c r="EK242" s="82"/>
      <c r="EL242" s="82"/>
      <c r="EM242" s="82"/>
      <c r="EN242" s="82"/>
      <c r="EO242" s="82"/>
      <c r="EP242" s="82"/>
      <c r="EQ242" s="82"/>
      <c r="ER242" s="82"/>
      <c r="ES242" s="82"/>
      <c r="ET242" s="82"/>
      <c r="EU242" s="82"/>
      <c r="EV242" s="82"/>
      <c r="EW242" s="82"/>
      <c r="EX242" s="82"/>
      <c r="EY242" s="82"/>
      <c r="EZ242" s="82"/>
      <c r="FA242" s="82"/>
      <c r="FB242" s="82"/>
      <c r="FC242" s="82"/>
      <c r="FD242" s="82"/>
      <c r="FE242" s="82"/>
      <c r="FF242" s="82"/>
      <c r="FG242" s="82"/>
      <c r="FH242" s="82"/>
      <c r="FI242" s="82"/>
      <c r="FJ242" s="82"/>
      <c r="FK242" s="82"/>
      <c r="FL242" s="82"/>
      <c r="FM242" s="82"/>
      <c r="FN242" s="82"/>
      <c r="FO242" s="82"/>
      <c r="FP242" s="82"/>
      <c r="FQ242" s="82"/>
      <c r="FR242" s="82"/>
      <c r="FS242" s="82"/>
      <c r="FT242" s="82"/>
      <c r="FU242" s="82"/>
      <c r="FV242" s="82"/>
      <c r="FW242" s="82"/>
    </row>
    <row r="243" spans="1:179" s="85" customFormat="1">
      <c r="A243" s="356" t="s">
        <v>32</v>
      </c>
      <c r="B243" s="291" t="s">
        <v>481</v>
      </c>
      <c r="C243" s="291"/>
      <c r="D243" s="268"/>
      <c r="E243" s="110">
        <v>220997</v>
      </c>
      <c r="F243" s="86">
        <v>0</v>
      </c>
      <c r="G243" s="86">
        <v>0</v>
      </c>
      <c r="H243" s="86">
        <v>124997</v>
      </c>
      <c r="I243" s="86">
        <v>22551.870000000003</v>
      </c>
      <c r="J243" s="86"/>
      <c r="K243" s="86"/>
      <c r="L243" s="86"/>
      <c r="M243" s="86">
        <v>34985.080999999998</v>
      </c>
      <c r="N243" s="86">
        <v>0</v>
      </c>
      <c r="O243" s="86">
        <v>0</v>
      </c>
      <c r="P243" s="86">
        <v>34985.080999999998</v>
      </c>
      <c r="Q243" s="104">
        <f>R243+S243+T243+U243+V243+W243+X243+Y243</f>
        <v>22669</v>
      </c>
      <c r="R243" s="86">
        <v>0</v>
      </c>
      <c r="S243" s="86">
        <v>0</v>
      </c>
      <c r="T243" s="86">
        <v>12000</v>
      </c>
      <c r="U243" s="86">
        <v>10000</v>
      </c>
      <c r="V243" s="86">
        <v>0</v>
      </c>
      <c r="W243" s="86">
        <v>669</v>
      </c>
      <c r="X243" s="86"/>
      <c r="Y243" s="86">
        <v>0</v>
      </c>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2"/>
      <c r="DJ243" s="82"/>
      <c r="DK243" s="82"/>
      <c r="DL243" s="82"/>
      <c r="DM243" s="82"/>
      <c r="DN243" s="82"/>
      <c r="DO243" s="82"/>
      <c r="DP243" s="82"/>
      <c r="DQ243" s="82"/>
      <c r="DR243" s="82"/>
      <c r="DS243" s="82"/>
      <c r="DT243" s="82"/>
      <c r="DU243" s="82"/>
      <c r="DV243" s="82"/>
      <c r="DW243" s="82"/>
      <c r="DX243" s="82"/>
      <c r="DY243" s="82"/>
      <c r="DZ243" s="82"/>
      <c r="EA243" s="82"/>
      <c r="EB243" s="82"/>
      <c r="EC243" s="82"/>
      <c r="ED243" s="82"/>
      <c r="EE243" s="82"/>
      <c r="EF243" s="82"/>
      <c r="EG243" s="82"/>
      <c r="EH243" s="82"/>
      <c r="EI243" s="82"/>
      <c r="EJ243" s="82"/>
      <c r="EK243" s="82"/>
      <c r="EL243" s="82"/>
      <c r="EM243" s="82"/>
      <c r="EN243" s="82"/>
      <c r="EO243" s="82"/>
      <c r="EP243" s="82"/>
      <c r="EQ243" s="82"/>
      <c r="ER243" s="82"/>
      <c r="ES243" s="82"/>
      <c r="ET243" s="82"/>
      <c r="EU243" s="82"/>
      <c r="EV243" s="82"/>
      <c r="EW243" s="82"/>
      <c r="EX243" s="82"/>
      <c r="EY243" s="82"/>
      <c r="EZ243" s="82"/>
      <c r="FA243" s="82"/>
      <c r="FB243" s="82"/>
      <c r="FC243" s="82"/>
      <c r="FD243" s="82"/>
      <c r="FE243" s="82"/>
      <c r="FF243" s="82"/>
      <c r="FG243" s="82"/>
      <c r="FH243" s="82"/>
      <c r="FI243" s="82"/>
      <c r="FJ243" s="82"/>
      <c r="FK243" s="82"/>
      <c r="FL243" s="82"/>
      <c r="FM243" s="82"/>
      <c r="FN243" s="82"/>
      <c r="FO243" s="82"/>
      <c r="FP243" s="82"/>
      <c r="FQ243" s="82"/>
      <c r="FR243" s="82"/>
      <c r="FS243" s="82"/>
      <c r="FT243" s="82"/>
      <c r="FU243" s="82"/>
      <c r="FV243" s="82"/>
      <c r="FW243" s="82"/>
    </row>
    <row r="244" spans="1:179" s="85" customFormat="1" ht="25.5">
      <c r="A244" s="356">
        <v>-1</v>
      </c>
      <c r="B244" s="291" t="s">
        <v>329</v>
      </c>
      <c r="C244" s="291"/>
      <c r="D244" s="268"/>
      <c r="E244" s="110">
        <v>135997</v>
      </c>
      <c r="F244" s="86">
        <v>0</v>
      </c>
      <c r="G244" s="86">
        <v>0</v>
      </c>
      <c r="H244" s="88">
        <v>39997</v>
      </c>
      <c r="I244" s="88">
        <v>14851.87</v>
      </c>
      <c r="J244" s="88"/>
      <c r="K244" s="88"/>
      <c r="L244" s="88"/>
      <c r="M244" s="88">
        <v>22050</v>
      </c>
      <c r="N244" s="88">
        <v>0</v>
      </c>
      <c r="O244" s="88">
        <v>0</v>
      </c>
      <c r="P244" s="88">
        <v>22050</v>
      </c>
      <c r="Q244" s="90">
        <f t="shared" si="49"/>
        <v>10669</v>
      </c>
      <c r="R244" s="86">
        <v>0</v>
      </c>
      <c r="S244" s="86">
        <v>0</v>
      </c>
      <c r="T244" s="86">
        <v>0</v>
      </c>
      <c r="U244" s="88">
        <v>10000</v>
      </c>
      <c r="V244" s="88">
        <v>0</v>
      </c>
      <c r="W244" s="88">
        <v>669</v>
      </c>
      <c r="X244" s="88"/>
      <c r="Y244" s="86">
        <v>0</v>
      </c>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2"/>
      <c r="DJ244" s="82"/>
      <c r="DK244" s="82"/>
      <c r="DL244" s="82"/>
      <c r="DM244" s="82"/>
      <c r="DN244" s="82"/>
      <c r="DO244" s="82"/>
      <c r="DP244" s="82"/>
      <c r="DQ244" s="82"/>
      <c r="DR244" s="82"/>
      <c r="DS244" s="82"/>
      <c r="DT244" s="82"/>
      <c r="DU244" s="82"/>
      <c r="DV244" s="82"/>
      <c r="DW244" s="82"/>
      <c r="DX244" s="82"/>
      <c r="DY244" s="82"/>
      <c r="DZ244" s="82"/>
      <c r="EA244" s="82"/>
      <c r="EB244" s="82"/>
      <c r="EC244" s="82"/>
      <c r="ED244" s="82"/>
      <c r="EE244" s="82"/>
      <c r="EF244" s="82"/>
      <c r="EG244" s="82"/>
      <c r="EH244" s="82"/>
      <c r="EI244" s="82"/>
      <c r="EJ244" s="82"/>
      <c r="EK244" s="82"/>
      <c r="EL244" s="82"/>
      <c r="EM244" s="82"/>
      <c r="EN244" s="82"/>
      <c r="EO244" s="82"/>
      <c r="EP244" s="82"/>
      <c r="EQ244" s="82"/>
      <c r="ER244" s="82"/>
      <c r="ES244" s="82"/>
      <c r="ET244" s="82"/>
      <c r="EU244" s="82"/>
      <c r="EV244" s="82"/>
      <c r="EW244" s="82"/>
      <c r="EX244" s="82"/>
      <c r="EY244" s="82"/>
      <c r="EZ244" s="82"/>
      <c r="FA244" s="82"/>
      <c r="FB244" s="82"/>
      <c r="FC244" s="82"/>
      <c r="FD244" s="82"/>
      <c r="FE244" s="82"/>
      <c r="FF244" s="82"/>
      <c r="FG244" s="82"/>
      <c r="FH244" s="82"/>
      <c r="FI244" s="82"/>
      <c r="FJ244" s="82"/>
      <c r="FK244" s="82"/>
      <c r="FL244" s="82"/>
      <c r="FM244" s="82"/>
      <c r="FN244" s="82"/>
      <c r="FO244" s="82"/>
      <c r="FP244" s="82"/>
      <c r="FQ244" s="82"/>
      <c r="FR244" s="82"/>
      <c r="FS244" s="82"/>
      <c r="FT244" s="82"/>
      <c r="FU244" s="82"/>
      <c r="FV244" s="82"/>
      <c r="FW244" s="82"/>
    </row>
    <row r="245" spans="1:179" s="85" customFormat="1">
      <c r="A245" s="356" t="s">
        <v>319</v>
      </c>
      <c r="B245" s="291" t="s">
        <v>321</v>
      </c>
      <c r="C245" s="291"/>
      <c r="D245" s="268"/>
      <c r="E245" s="110">
        <v>121000</v>
      </c>
      <c r="F245" s="86">
        <v>0</v>
      </c>
      <c r="G245" s="86">
        <v>0</v>
      </c>
      <c r="H245" s="88">
        <v>25000</v>
      </c>
      <c r="I245" s="88">
        <v>113.87</v>
      </c>
      <c r="J245" s="88"/>
      <c r="K245" s="88"/>
      <c r="L245" s="88"/>
      <c r="M245" s="88">
        <v>8000</v>
      </c>
      <c r="N245" s="88">
        <v>0</v>
      </c>
      <c r="O245" s="88">
        <v>0</v>
      </c>
      <c r="P245" s="88">
        <v>8000</v>
      </c>
      <c r="Q245" s="90">
        <f t="shared" si="49"/>
        <v>10000</v>
      </c>
      <c r="R245" s="86">
        <v>0</v>
      </c>
      <c r="S245" s="86">
        <v>0</v>
      </c>
      <c r="T245" s="86">
        <v>0</v>
      </c>
      <c r="U245" s="88">
        <v>10000</v>
      </c>
      <c r="V245" s="88">
        <v>0</v>
      </c>
      <c r="W245" s="88">
        <v>0</v>
      </c>
      <c r="X245" s="88"/>
      <c r="Y245" s="86">
        <v>0</v>
      </c>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2"/>
      <c r="DJ245" s="82"/>
      <c r="DK245" s="82"/>
      <c r="DL245" s="82"/>
      <c r="DM245" s="82"/>
      <c r="DN245" s="82"/>
      <c r="DO245" s="82"/>
      <c r="DP245" s="82"/>
      <c r="DQ245" s="82"/>
      <c r="DR245" s="82"/>
      <c r="DS245" s="82"/>
      <c r="DT245" s="82"/>
      <c r="DU245" s="82"/>
      <c r="DV245" s="82"/>
      <c r="DW245" s="82"/>
      <c r="DX245" s="82"/>
      <c r="DY245" s="82"/>
      <c r="DZ245" s="82"/>
      <c r="EA245" s="82"/>
      <c r="EB245" s="82"/>
      <c r="EC245" s="82"/>
      <c r="ED245" s="82"/>
      <c r="EE245" s="82"/>
      <c r="EF245" s="82"/>
      <c r="EG245" s="82"/>
      <c r="EH245" s="82"/>
      <c r="EI245" s="82"/>
      <c r="EJ245" s="82"/>
      <c r="EK245" s="82"/>
      <c r="EL245" s="82"/>
      <c r="EM245" s="82"/>
      <c r="EN245" s="82"/>
      <c r="EO245" s="82"/>
      <c r="EP245" s="82"/>
      <c r="EQ245" s="82"/>
      <c r="ER245" s="82"/>
      <c r="ES245" s="82"/>
      <c r="ET245" s="82"/>
      <c r="EU245" s="82"/>
      <c r="EV245" s="82"/>
      <c r="EW245" s="82"/>
      <c r="EX245" s="82"/>
      <c r="EY245" s="82"/>
      <c r="EZ245" s="82"/>
      <c r="FA245" s="82"/>
      <c r="FB245" s="82"/>
      <c r="FC245" s="82"/>
      <c r="FD245" s="82"/>
      <c r="FE245" s="82"/>
      <c r="FF245" s="82"/>
      <c r="FG245" s="82"/>
      <c r="FH245" s="82"/>
      <c r="FI245" s="82"/>
      <c r="FJ245" s="82"/>
      <c r="FK245" s="82"/>
      <c r="FL245" s="82"/>
      <c r="FM245" s="82"/>
      <c r="FN245" s="82"/>
      <c r="FO245" s="82"/>
      <c r="FP245" s="82"/>
      <c r="FQ245" s="82"/>
      <c r="FR245" s="82"/>
      <c r="FS245" s="82"/>
      <c r="FT245" s="82"/>
      <c r="FU245" s="82"/>
      <c r="FV245" s="82"/>
      <c r="FW245" s="82"/>
    </row>
    <row r="246" spans="1:179" s="85" customFormat="1" ht="25.5">
      <c r="A246" s="352">
        <v>1</v>
      </c>
      <c r="B246" s="306" t="s">
        <v>1002</v>
      </c>
      <c r="C246" s="307" t="s">
        <v>350</v>
      </c>
      <c r="D246" s="271" t="s">
        <v>1075</v>
      </c>
      <c r="E246" s="110">
        <v>121000</v>
      </c>
      <c r="F246" s="86"/>
      <c r="G246" s="86"/>
      <c r="H246" s="88">
        <v>25000</v>
      </c>
      <c r="I246" s="88">
        <v>113.87</v>
      </c>
      <c r="J246" s="88"/>
      <c r="K246" s="88"/>
      <c r="L246" s="88"/>
      <c r="M246" s="88">
        <v>8000</v>
      </c>
      <c r="N246" s="88"/>
      <c r="O246" s="88"/>
      <c r="P246" s="88">
        <v>8000</v>
      </c>
      <c r="Q246" s="90">
        <f t="shared" si="49"/>
        <v>10000</v>
      </c>
      <c r="R246" s="86"/>
      <c r="S246" s="86"/>
      <c r="T246" s="86"/>
      <c r="U246" s="88">
        <v>10000</v>
      </c>
      <c r="V246" s="88"/>
      <c r="W246" s="88"/>
      <c r="X246" s="88"/>
      <c r="Y246" s="86"/>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2"/>
      <c r="DJ246" s="82"/>
      <c r="DK246" s="82"/>
      <c r="DL246" s="82"/>
      <c r="DM246" s="82"/>
      <c r="DN246" s="82"/>
      <c r="DO246" s="82"/>
      <c r="DP246" s="82"/>
      <c r="DQ246" s="82"/>
      <c r="DR246" s="82"/>
      <c r="DS246" s="82"/>
      <c r="DT246" s="82"/>
      <c r="DU246" s="82"/>
      <c r="DV246" s="82"/>
      <c r="DW246" s="82"/>
      <c r="DX246" s="82"/>
      <c r="DY246" s="82"/>
      <c r="DZ246" s="82"/>
      <c r="EA246" s="82"/>
      <c r="EB246" s="82"/>
      <c r="EC246" s="82"/>
      <c r="ED246" s="82"/>
      <c r="EE246" s="82"/>
      <c r="EF246" s="82"/>
      <c r="EG246" s="82"/>
      <c r="EH246" s="82"/>
      <c r="EI246" s="82"/>
      <c r="EJ246" s="82"/>
      <c r="EK246" s="82"/>
      <c r="EL246" s="82"/>
      <c r="EM246" s="82"/>
      <c r="EN246" s="82"/>
      <c r="EO246" s="82"/>
      <c r="EP246" s="82"/>
      <c r="EQ246" s="82"/>
      <c r="ER246" s="82"/>
      <c r="ES246" s="82"/>
      <c r="ET246" s="82"/>
      <c r="EU246" s="82"/>
      <c r="EV246" s="82"/>
      <c r="EW246" s="82"/>
      <c r="EX246" s="82"/>
      <c r="EY246" s="82"/>
      <c r="EZ246" s="82"/>
      <c r="FA246" s="82"/>
      <c r="FB246" s="82"/>
      <c r="FC246" s="82"/>
      <c r="FD246" s="82"/>
      <c r="FE246" s="82"/>
      <c r="FF246" s="82"/>
      <c r="FG246" s="82"/>
      <c r="FH246" s="82"/>
      <c r="FI246" s="82"/>
      <c r="FJ246" s="82"/>
      <c r="FK246" s="82"/>
      <c r="FL246" s="82"/>
      <c r="FM246" s="82"/>
      <c r="FN246" s="82"/>
      <c r="FO246" s="82"/>
      <c r="FP246" s="82"/>
      <c r="FQ246" s="82"/>
      <c r="FR246" s="82"/>
      <c r="FS246" s="82"/>
      <c r="FT246" s="82"/>
      <c r="FU246" s="82"/>
      <c r="FV246" s="82"/>
      <c r="FW246" s="82"/>
    </row>
    <row r="247" spans="1:179" s="85" customFormat="1">
      <c r="A247" s="356" t="s">
        <v>320</v>
      </c>
      <c r="B247" s="308" t="s">
        <v>332</v>
      </c>
      <c r="C247" s="309"/>
      <c r="D247" s="268"/>
      <c r="E247" s="110">
        <v>14997</v>
      </c>
      <c r="F247" s="86">
        <v>0</v>
      </c>
      <c r="G247" s="86">
        <v>0</v>
      </c>
      <c r="H247" s="88">
        <v>14997</v>
      </c>
      <c r="I247" s="88">
        <v>14738</v>
      </c>
      <c r="J247" s="88"/>
      <c r="K247" s="88"/>
      <c r="L247" s="88"/>
      <c r="M247" s="88">
        <v>14050</v>
      </c>
      <c r="N247" s="88">
        <v>0</v>
      </c>
      <c r="O247" s="88">
        <v>0</v>
      </c>
      <c r="P247" s="88">
        <v>14050</v>
      </c>
      <c r="Q247" s="90">
        <f t="shared" si="49"/>
        <v>669</v>
      </c>
      <c r="R247" s="86">
        <v>0</v>
      </c>
      <c r="S247" s="86">
        <v>0</v>
      </c>
      <c r="T247" s="86">
        <v>0</v>
      </c>
      <c r="U247" s="88">
        <v>0</v>
      </c>
      <c r="V247" s="88">
        <v>0</v>
      </c>
      <c r="W247" s="88">
        <v>669</v>
      </c>
      <c r="X247" s="88"/>
      <c r="Y247" s="86">
        <v>0</v>
      </c>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c r="FA247" s="82"/>
      <c r="FB247" s="82"/>
      <c r="FC247" s="82"/>
      <c r="FD247" s="82"/>
      <c r="FE247" s="82"/>
      <c r="FF247" s="82"/>
      <c r="FG247" s="82"/>
      <c r="FH247" s="82"/>
      <c r="FI247" s="82"/>
      <c r="FJ247" s="82"/>
      <c r="FK247" s="82"/>
      <c r="FL247" s="82"/>
      <c r="FM247" s="82"/>
      <c r="FN247" s="82"/>
      <c r="FO247" s="82"/>
      <c r="FP247" s="82"/>
      <c r="FQ247" s="82"/>
      <c r="FR247" s="82"/>
      <c r="FS247" s="82"/>
      <c r="FT247" s="82"/>
      <c r="FU247" s="82"/>
      <c r="FV247" s="82"/>
      <c r="FW247" s="82"/>
    </row>
    <row r="248" spans="1:179" s="85" customFormat="1" ht="25.5">
      <c r="A248" s="352">
        <v>1</v>
      </c>
      <c r="B248" s="306" t="s">
        <v>1003</v>
      </c>
      <c r="C248" s="307" t="s">
        <v>854</v>
      </c>
      <c r="D248" s="271" t="s">
        <v>1076</v>
      </c>
      <c r="E248" s="110">
        <v>14997</v>
      </c>
      <c r="F248" s="86"/>
      <c r="G248" s="86"/>
      <c r="H248" s="88">
        <v>14997</v>
      </c>
      <c r="I248" s="88">
        <v>14738</v>
      </c>
      <c r="J248" s="88"/>
      <c r="K248" s="88"/>
      <c r="L248" s="88"/>
      <c r="M248" s="88">
        <v>14050</v>
      </c>
      <c r="N248" s="88"/>
      <c r="O248" s="88"/>
      <c r="P248" s="88">
        <v>14050</v>
      </c>
      <c r="Q248" s="90">
        <f>R248+S248+T248+U248+V248+W248+X248+Y248</f>
        <v>669</v>
      </c>
      <c r="R248" s="86"/>
      <c r="S248" s="86"/>
      <c r="T248" s="86"/>
      <c r="U248" s="88"/>
      <c r="V248" s="88"/>
      <c r="W248" s="88">
        <v>669</v>
      </c>
      <c r="X248" s="88"/>
      <c r="Y248" s="86"/>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2"/>
      <c r="DJ248" s="82"/>
      <c r="DK248" s="82"/>
      <c r="DL248" s="82"/>
      <c r="DM248" s="82"/>
      <c r="DN248" s="82"/>
      <c r="DO248" s="82"/>
      <c r="DP248" s="82"/>
      <c r="DQ248" s="82"/>
      <c r="DR248" s="82"/>
      <c r="DS248" s="82"/>
      <c r="DT248" s="82"/>
      <c r="DU248" s="82"/>
      <c r="DV248" s="82"/>
      <c r="DW248" s="82"/>
      <c r="DX248" s="82"/>
      <c r="DY248" s="82"/>
      <c r="DZ248" s="82"/>
      <c r="EA248" s="82"/>
      <c r="EB248" s="82"/>
      <c r="EC248" s="82"/>
      <c r="ED248" s="82"/>
      <c r="EE248" s="82"/>
      <c r="EF248" s="82"/>
      <c r="EG248" s="82"/>
      <c r="EH248" s="82"/>
      <c r="EI248" s="82"/>
      <c r="EJ248" s="82"/>
      <c r="EK248" s="82"/>
      <c r="EL248" s="82"/>
      <c r="EM248" s="82"/>
      <c r="EN248" s="82"/>
      <c r="EO248" s="82"/>
      <c r="EP248" s="82"/>
      <c r="EQ248" s="82"/>
      <c r="ER248" s="82"/>
      <c r="ES248" s="82"/>
      <c r="ET248" s="82"/>
      <c r="EU248" s="82"/>
      <c r="EV248" s="82"/>
      <c r="EW248" s="82"/>
      <c r="EX248" s="82"/>
      <c r="EY248" s="82"/>
      <c r="EZ248" s="82"/>
      <c r="FA248" s="82"/>
      <c r="FB248" s="82"/>
      <c r="FC248" s="82"/>
      <c r="FD248" s="82"/>
      <c r="FE248" s="82"/>
      <c r="FF248" s="82"/>
      <c r="FG248" s="82"/>
      <c r="FH248" s="82"/>
      <c r="FI248" s="82"/>
      <c r="FJ248" s="82"/>
      <c r="FK248" s="82"/>
      <c r="FL248" s="82"/>
      <c r="FM248" s="82"/>
      <c r="FN248" s="82"/>
      <c r="FO248" s="82"/>
      <c r="FP248" s="82"/>
      <c r="FQ248" s="82"/>
      <c r="FR248" s="82"/>
      <c r="FS248" s="82"/>
      <c r="FT248" s="82"/>
      <c r="FU248" s="82"/>
      <c r="FV248" s="82"/>
      <c r="FW248" s="82"/>
    </row>
    <row r="249" spans="1:179" s="85" customFormat="1" ht="25.5">
      <c r="A249" s="356">
        <v>-2</v>
      </c>
      <c r="B249" s="291" t="s">
        <v>333</v>
      </c>
      <c r="C249" s="310"/>
      <c r="D249" s="268"/>
      <c r="E249" s="110">
        <v>85000</v>
      </c>
      <c r="F249" s="86">
        <v>0</v>
      </c>
      <c r="G249" s="86">
        <v>0</v>
      </c>
      <c r="H249" s="88">
        <v>85000</v>
      </c>
      <c r="I249" s="88">
        <v>7700</v>
      </c>
      <c r="J249" s="88"/>
      <c r="K249" s="88"/>
      <c r="L249" s="88"/>
      <c r="M249" s="88">
        <v>12935.081</v>
      </c>
      <c r="N249" s="88">
        <v>0</v>
      </c>
      <c r="O249" s="88">
        <v>0</v>
      </c>
      <c r="P249" s="88">
        <v>12935.081</v>
      </c>
      <c r="Q249" s="90">
        <f t="shared" si="49"/>
        <v>12000</v>
      </c>
      <c r="R249" s="86">
        <v>0</v>
      </c>
      <c r="S249" s="86">
        <v>0</v>
      </c>
      <c r="T249" s="86">
        <v>12000</v>
      </c>
      <c r="U249" s="88">
        <v>0</v>
      </c>
      <c r="V249" s="88">
        <v>0</v>
      </c>
      <c r="W249" s="88">
        <v>0</v>
      </c>
      <c r="X249" s="88"/>
      <c r="Y249" s="86">
        <v>0</v>
      </c>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c r="FA249" s="82"/>
      <c r="FB249" s="82"/>
      <c r="FC249" s="82"/>
      <c r="FD249" s="82"/>
      <c r="FE249" s="82"/>
      <c r="FF249" s="82"/>
      <c r="FG249" s="82"/>
      <c r="FH249" s="82"/>
      <c r="FI249" s="82"/>
      <c r="FJ249" s="82"/>
      <c r="FK249" s="82"/>
      <c r="FL249" s="82"/>
      <c r="FM249" s="82"/>
      <c r="FN249" s="82"/>
      <c r="FO249" s="82"/>
      <c r="FP249" s="82"/>
      <c r="FQ249" s="82"/>
      <c r="FR249" s="82"/>
      <c r="FS249" s="82"/>
      <c r="FT249" s="82"/>
      <c r="FU249" s="82"/>
      <c r="FV249" s="82"/>
      <c r="FW249" s="82"/>
    </row>
    <row r="250" spans="1:179" s="85" customFormat="1">
      <c r="A250" s="356" t="s">
        <v>319</v>
      </c>
      <c r="B250" s="291" t="s">
        <v>321</v>
      </c>
      <c r="C250" s="310"/>
      <c r="D250" s="268"/>
      <c r="E250" s="110">
        <v>45000</v>
      </c>
      <c r="F250" s="86">
        <v>0</v>
      </c>
      <c r="G250" s="86">
        <v>0</v>
      </c>
      <c r="H250" s="88">
        <v>45000</v>
      </c>
      <c r="I250" s="88">
        <v>1700</v>
      </c>
      <c r="J250" s="88"/>
      <c r="K250" s="88"/>
      <c r="L250" s="88"/>
      <c r="M250" s="88">
        <v>695.08100000000002</v>
      </c>
      <c r="N250" s="88">
        <v>0</v>
      </c>
      <c r="O250" s="88">
        <v>0</v>
      </c>
      <c r="P250" s="88">
        <v>695.08100000000002</v>
      </c>
      <c r="Q250" s="90">
        <f t="shared" si="49"/>
        <v>5000</v>
      </c>
      <c r="R250" s="86">
        <v>0</v>
      </c>
      <c r="S250" s="86">
        <v>0</v>
      </c>
      <c r="T250" s="86">
        <v>5000</v>
      </c>
      <c r="U250" s="88">
        <v>0</v>
      </c>
      <c r="V250" s="88">
        <v>0</v>
      </c>
      <c r="W250" s="88">
        <v>0</v>
      </c>
      <c r="X250" s="88"/>
      <c r="Y250" s="86">
        <v>0</v>
      </c>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c r="DR250" s="82"/>
      <c r="DS250" s="82"/>
      <c r="DT250" s="82"/>
      <c r="DU250" s="82"/>
      <c r="DV250" s="82"/>
      <c r="DW250" s="82"/>
      <c r="DX250" s="82"/>
      <c r="DY250" s="82"/>
      <c r="DZ250" s="82"/>
      <c r="EA250" s="82"/>
      <c r="EB250" s="82"/>
      <c r="EC250" s="82"/>
      <c r="ED250" s="82"/>
      <c r="EE250" s="82"/>
      <c r="EF250" s="82"/>
      <c r="EG250" s="82"/>
      <c r="EH250" s="82"/>
      <c r="EI250" s="82"/>
      <c r="EJ250" s="82"/>
      <c r="EK250" s="82"/>
      <c r="EL250" s="82"/>
      <c r="EM250" s="82"/>
      <c r="EN250" s="82"/>
      <c r="EO250" s="82"/>
      <c r="EP250" s="82"/>
      <c r="EQ250" s="82"/>
      <c r="ER250" s="82"/>
      <c r="ES250" s="82"/>
      <c r="ET250" s="82"/>
      <c r="EU250" s="82"/>
      <c r="EV250" s="82"/>
      <c r="EW250" s="82"/>
      <c r="EX250" s="82"/>
      <c r="EY250" s="82"/>
      <c r="EZ250" s="82"/>
      <c r="FA250" s="82"/>
      <c r="FB250" s="82"/>
      <c r="FC250" s="82"/>
      <c r="FD250" s="82"/>
      <c r="FE250" s="82"/>
      <c r="FF250" s="82"/>
      <c r="FG250" s="82"/>
      <c r="FH250" s="82"/>
      <c r="FI250" s="82"/>
      <c r="FJ250" s="82"/>
      <c r="FK250" s="82"/>
      <c r="FL250" s="82"/>
      <c r="FM250" s="82"/>
      <c r="FN250" s="82"/>
      <c r="FO250" s="82"/>
      <c r="FP250" s="82"/>
      <c r="FQ250" s="82"/>
      <c r="FR250" s="82"/>
      <c r="FS250" s="82"/>
      <c r="FT250" s="82"/>
      <c r="FU250" s="82"/>
      <c r="FV250" s="82"/>
      <c r="FW250" s="82"/>
    </row>
    <row r="251" spans="1:179" s="85" customFormat="1" ht="38.25">
      <c r="A251" s="352">
        <v>1</v>
      </c>
      <c r="B251" s="276" t="s">
        <v>718</v>
      </c>
      <c r="C251" s="302" t="s">
        <v>854</v>
      </c>
      <c r="D251" s="303" t="s">
        <v>719</v>
      </c>
      <c r="E251" s="110">
        <v>45000</v>
      </c>
      <c r="F251" s="86"/>
      <c r="G251" s="86"/>
      <c r="H251" s="88">
        <v>45000</v>
      </c>
      <c r="I251" s="88">
        <v>1700</v>
      </c>
      <c r="J251" s="88"/>
      <c r="K251" s="88"/>
      <c r="L251" s="88"/>
      <c r="M251" s="88">
        <v>695.08100000000002</v>
      </c>
      <c r="N251" s="88"/>
      <c r="O251" s="88"/>
      <c r="P251" s="88">
        <v>695.08100000000002</v>
      </c>
      <c r="Q251" s="90">
        <f t="shared" si="49"/>
        <v>5000</v>
      </c>
      <c r="R251" s="86"/>
      <c r="S251" s="86"/>
      <c r="T251" s="86">
        <v>5000</v>
      </c>
      <c r="U251" s="88"/>
      <c r="V251" s="88"/>
      <c r="W251" s="88"/>
      <c r="X251" s="88"/>
      <c r="Y251" s="86"/>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c r="DR251" s="82"/>
      <c r="DS251" s="82"/>
      <c r="DT251" s="82"/>
      <c r="DU251" s="82"/>
      <c r="DV251" s="82"/>
      <c r="DW251" s="82"/>
      <c r="DX251" s="82"/>
      <c r="DY251" s="82"/>
      <c r="DZ251" s="82"/>
      <c r="EA251" s="82"/>
      <c r="EB251" s="82"/>
      <c r="EC251" s="82"/>
      <c r="ED251" s="82"/>
      <c r="EE251" s="82"/>
      <c r="EF251" s="82"/>
      <c r="EG251" s="82"/>
      <c r="EH251" s="82"/>
      <c r="EI251" s="82"/>
      <c r="EJ251" s="82"/>
      <c r="EK251" s="82"/>
      <c r="EL251" s="82"/>
      <c r="EM251" s="82"/>
      <c r="EN251" s="82"/>
      <c r="EO251" s="82"/>
      <c r="EP251" s="82"/>
      <c r="EQ251" s="82"/>
      <c r="ER251" s="82"/>
      <c r="ES251" s="82"/>
      <c r="ET251" s="82"/>
      <c r="EU251" s="82"/>
      <c r="EV251" s="82"/>
      <c r="EW251" s="82"/>
      <c r="EX251" s="82"/>
      <c r="EY251" s="82"/>
      <c r="EZ251" s="82"/>
      <c r="FA251" s="82"/>
      <c r="FB251" s="82"/>
      <c r="FC251" s="82"/>
      <c r="FD251" s="82"/>
      <c r="FE251" s="82"/>
      <c r="FF251" s="82"/>
      <c r="FG251" s="82"/>
      <c r="FH251" s="82"/>
      <c r="FI251" s="82"/>
      <c r="FJ251" s="82"/>
      <c r="FK251" s="82"/>
      <c r="FL251" s="82"/>
      <c r="FM251" s="82"/>
      <c r="FN251" s="82"/>
      <c r="FO251" s="82"/>
      <c r="FP251" s="82"/>
      <c r="FQ251" s="82"/>
      <c r="FR251" s="82"/>
      <c r="FS251" s="82"/>
      <c r="FT251" s="82"/>
      <c r="FU251" s="82"/>
      <c r="FV251" s="82"/>
      <c r="FW251" s="82"/>
    </row>
    <row r="252" spans="1:179" s="85" customFormat="1">
      <c r="A252" s="356" t="s">
        <v>320</v>
      </c>
      <c r="B252" s="291" t="s">
        <v>332</v>
      </c>
      <c r="C252" s="310"/>
      <c r="D252" s="268"/>
      <c r="E252" s="110">
        <v>40000</v>
      </c>
      <c r="F252" s="86">
        <v>0</v>
      </c>
      <c r="G252" s="86">
        <v>0</v>
      </c>
      <c r="H252" s="88">
        <v>40000</v>
      </c>
      <c r="I252" s="88">
        <v>6000</v>
      </c>
      <c r="J252" s="88"/>
      <c r="K252" s="88"/>
      <c r="L252" s="88"/>
      <c r="M252" s="88">
        <v>12240</v>
      </c>
      <c r="N252" s="88">
        <v>0</v>
      </c>
      <c r="O252" s="88">
        <v>0</v>
      </c>
      <c r="P252" s="88">
        <v>12240</v>
      </c>
      <c r="Q252" s="90">
        <f t="shared" si="49"/>
        <v>7000</v>
      </c>
      <c r="R252" s="86">
        <v>0</v>
      </c>
      <c r="S252" s="86"/>
      <c r="T252" s="86">
        <v>7000</v>
      </c>
      <c r="U252" s="88"/>
      <c r="V252" s="88"/>
      <c r="W252" s="88"/>
      <c r="X252" s="88"/>
      <c r="Y252" s="86">
        <v>0</v>
      </c>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c r="DR252" s="82"/>
      <c r="DS252" s="82"/>
      <c r="DT252" s="82"/>
      <c r="DU252" s="82"/>
      <c r="DV252" s="82"/>
      <c r="DW252" s="82"/>
      <c r="DX252" s="82"/>
      <c r="DY252" s="82"/>
      <c r="DZ252" s="82"/>
      <c r="EA252" s="82"/>
      <c r="EB252" s="82"/>
      <c r="EC252" s="82"/>
      <c r="ED252" s="82"/>
      <c r="EE252" s="82"/>
      <c r="EF252" s="82"/>
      <c r="EG252" s="82"/>
      <c r="EH252" s="82"/>
      <c r="EI252" s="82"/>
      <c r="EJ252" s="82"/>
      <c r="EK252" s="82"/>
      <c r="EL252" s="82"/>
      <c r="EM252" s="82"/>
      <c r="EN252" s="82"/>
      <c r="EO252" s="82"/>
      <c r="EP252" s="82"/>
      <c r="EQ252" s="82"/>
      <c r="ER252" s="82"/>
      <c r="ES252" s="82"/>
      <c r="ET252" s="82"/>
      <c r="EU252" s="82"/>
      <c r="EV252" s="82"/>
      <c r="EW252" s="82"/>
      <c r="EX252" s="82"/>
      <c r="EY252" s="82"/>
      <c r="EZ252" s="82"/>
      <c r="FA252" s="82"/>
      <c r="FB252" s="82"/>
      <c r="FC252" s="82"/>
      <c r="FD252" s="82"/>
      <c r="FE252" s="82"/>
      <c r="FF252" s="82"/>
      <c r="FG252" s="82"/>
      <c r="FH252" s="82"/>
      <c r="FI252" s="82"/>
      <c r="FJ252" s="82"/>
      <c r="FK252" s="82"/>
      <c r="FL252" s="82"/>
      <c r="FM252" s="82"/>
      <c r="FN252" s="82"/>
      <c r="FO252" s="82"/>
      <c r="FP252" s="82"/>
      <c r="FQ252" s="82"/>
      <c r="FR252" s="82"/>
      <c r="FS252" s="82"/>
      <c r="FT252" s="82"/>
      <c r="FU252" s="82"/>
      <c r="FV252" s="82"/>
      <c r="FW252" s="82"/>
    </row>
    <row r="253" spans="1:179" s="85" customFormat="1" ht="38.25">
      <c r="A253" s="352">
        <v>1</v>
      </c>
      <c r="B253" s="276" t="s">
        <v>720</v>
      </c>
      <c r="C253" s="302" t="s">
        <v>854</v>
      </c>
      <c r="D253" s="271" t="s">
        <v>1077</v>
      </c>
      <c r="E253" s="110">
        <v>40000</v>
      </c>
      <c r="F253" s="86"/>
      <c r="G253" s="86"/>
      <c r="H253" s="88">
        <v>40000</v>
      </c>
      <c r="I253" s="88">
        <v>6000</v>
      </c>
      <c r="J253" s="88"/>
      <c r="K253" s="88"/>
      <c r="L253" s="88"/>
      <c r="M253" s="88">
        <v>12240</v>
      </c>
      <c r="N253" s="88"/>
      <c r="O253" s="88"/>
      <c r="P253" s="88">
        <v>12240</v>
      </c>
      <c r="Q253" s="90">
        <f t="shared" si="49"/>
        <v>7000</v>
      </c>
      <c r="R253" s="86"/>
      <c r="S253" s="86"/>
      <c r="T253" s="86">
        <v>7000</v>
      </c>
      <c r="U253" s="88"/>
      <c r="V253" s="88"/>
      <c r="W253" s="88"/>
      <c r="X253" s="88"/>
      <c r="Y253" s="86"/>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c r="DH253" s="82"/>
      <c r="DI253" s="82"/>
      <c r="DJ253" s="82"/>
      <c r="DK253" s="82"/>
      <c r="DL253" s="82"/>
      <c r="DM253" s="82"/>
      <c r="DN253" s="82"/>
      <c r="DO253" s="82"/>
      <c r="DP253" s="82"/>
      <c r="DQ253" s="82"/>
      <c r="DR253" s="82"/>
      <c r="DS253" s="82"/>
      <c r="DT253" s="82"/>
      <c r="DU253" s="82"/>
      <c r="DV253" s="82"/>
      <c r="DW253" s="82"/>
      <c r="DX253" s="82"/>
      <c r="DY253" s="82"/>
      <c r="DZ253" s="82"/>
      <c r="EA253" s="82"/>
      <c r="EB253" s="82"/>
      <c r="EC253" s="82"/>
      <c r="ED253" s="82"/>
      <c r="EE253" s="82"/>
      <c r="EF253" s="82"/>
      <c r="EG253" s="82"/>
      <c r="EH253" s="82"/>
      <c r="EI253" s="82"/>
      <c r="EJ253" s="82"/>
      <c r="EK253" s="82"/>
      <c r="EL253" s="82"/>
      <c r="EM253" s="82"/>
      <c r="EN253" s="82"/>
      <c r="EO253" s="82"/>
      <c r="EP253" s="82"/>
      <c r="EQ253" s="82"/>
      <c r="ER253" s="82"/>
      <c r="ES253" s="82"/>
      <c r="ET253" s="82"/>
      <c r="EU253" s="82"/>
      <c r="EV253" s="82"/>
      <c r="EW253" s="82"/>
      <c r="EX253" s="82"/>
      <c r="EY253" s="82"/>
      <c r="EZ253" s="82"/>
      <c r="FA253" s="82"/>
      <c r="FB253" s="82"/>
      <c r="FC253" s="82"/>
      <c r="FD253" s="82"/>
      <c r="FE253" s="82"/>
      <c r="FF253" s="82"/>
      <c r="FG253" s="82"/>
      <c r="FH253" s="82"/>
      <c r="FI253" s="82"/>
      <c r="FJ253" s="82"/>
      <c r="FK253" s="82"/>
      <c r="FL253" s="82"/>
      <c r="FM253" s="82"/>
      <c r="FN253" s="82"/>
      <c r="FO253" s="82"/>
      <c r="FP253" s="82"/>
      <c r="FQ253" s="82"/>
      <c r="FR253" s="82"/>
      <c r="FS253" s="82"/>
      <c r="FT253" s="82"/>
      <c r="FU253" s="82"/>
      <c r="FV253" s="82"/>
      <c r="FW253" s="82"/>
    </row>
    <row r="254" spans="1:179" s="85" customFormat="1" ht="24">
      <c r="A254" s="356" t="s">
        <v>326</v>
      </c>
      <c r="B254" s="291" t="s">
        <v>482</v>
      </c>
      <c r="C254" s="268"/>
      <c r="D254" s="268"/>
      <c r="E254" s="110">
        <v>1511258.2169999999</v>
      </c>
      <c r="F254" s="86">
        <v>850356</v>
      </c>
      <c r="G254" s="86">
        <v>0</v>
      </c>
      <c r="H254" s="86">
        <v>651363</v>
      </c>
      <c r="I254" s="86">
        <v>2300</v>
      </c>
      <c r="J254" s="86"/>
      <c r="K254" s="86"/>
      <c r="L254" s="86"/>
      <c r="M254" s="86">
        <v>862187.64759800001</v>
      </c>
      <c r="N254" s="86">
        <v>596053.95472699997</v>
      </c>
      <c r="O254" s="86">
        <v>0</v>
      </c>
      <c r="P254" s="86">
        <v>266133.69287100004</v>
      </c>
      <c r="Q254" s="104">
        <f>R254+S254+T254+U254+V254+W254+X254+Y254</f>
        <v>220624</v>
      </c>
      <c r="R254" s="86">
        <v>130000</v>
      </c>
      <c r="S254" s="86">
        <v>0</v>
      </c>
      <c r="T254" s="86">
        <v>46000</v>
      </c>
      <c r="U254" s="86">
        <v>29624</v>
      </c>
      <c r="V254" s="86">
        <v>0</v>
      </c>
      <c r="W254" s="86">
        <v>0</v>
      </c>
      <c r="X254" s="86"/>
      <c r="Y254" s="86">
        <v>15000</v>
      </c>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2"/>
      <c r="DJ254" s="82"/>
      <c r="DK254" s="82"/>
      <c r="DL254" s="82"/>
      <c r="DM254" s="82"/>
      <c r="DN254" s="82"/>
      <c r="DO254" s="82"/>
      <c r="DP254" s="82"/>
      <c r="DQ254" s="82"/>
      <c r="DR254" s="82"/>
      <c r="DS254" s="82"/>
      <c r="DT254" s="82"/>
      <c r="DU254" s="82"/>
      <c r="DV254" s="82"/>
      <c r="DW254" s="82"/>
      <c r="DX254" s="82"/>
      <c r="DY254" s="82"/>
      <c r="DZ254" s="82"/>
      <c r="EA254" s="82"/>
      <c r="EB254" s="82"/>
      <c r="EC254" s="82"/>
      <c r="ED254" s="82"/>
      <c r="EE254" s="82"/>
      <c r="EF254" s="82"/>
      <c r="EG254" s="82"/>
      <c r="EH254" s="82"/>
      <c r="EI254" s="82"/>
      <c r="EJ254" s="82"/>
      <c r="EK254" s="82"/>
      <c r="EL254" s="82"/>
      <c r="EM254" s="82"/>
      <c r="EN254" s="82"/>
      <c r="EO254" s="82"/>
      <c r="EP254" s="82"/>
      <c r="EQ254" s="82"/>
      <c r="ER254" s="82"/>
      <c r="ES254" s="82"/>
      <c r="ET254" s="82"/>
      <c r="EU254" s="82"/>
      <c r="EV254" s="82"/>
      <c r="EW254" s="82"/>
      <c r="EX254" s="82"/>
      <c r="EY254" s="82"/>
      <c r="EZ254" s="82"/>
      <c r="FA254" s="82"/>
      <c r="FB254" s="82"/>
      <c r="FC254" s="82"/>
      <c r="FD254" s="82"/>
      <c r="FE254" s="82"/>
      <c r="FF254" s="82"/>
      <c r="FG254" s="82"/>
      <c r="FH254" s="82"/>
      <c r="FI254" s="82"/>
      <c r="FJ254" s="82"/>
      <c r="FK254" s="82"/>
      <c r="FL254" s="82"/>
      <c r="FM254" s="82"/>
      <c r="FN254" s="82"/>
      <c r="FO254" s="82"/>
      <c r="FP254" s="82"/>
      <c r="FQ254" s="82"/>
      <c r="FR254" s="82"/>
      <c r="FS254" s="82"/>
      <c r="FT254" s="82"/>
      <c r="FU254" s="82"/>
      <c r="FV254" s="82"/>
      <c r="FW254" s="82"/>
    </row>
    <row r="255" spans="1:179" s="85" customFormat="1" ht="25.5">
      <c r="A255" s="356">
        <v>-1</v>
      </c>
      <c r="B255" s="291" t="s">
        <v>901</v>
      </c>
      <c r="C255" s="268"/>
      <c r="D255" s="268"/>
      <c r="E255" s="110">
        <v>307633</v>
      </c>
      <c r="F255" s="88">
        <v>228321</v>
      </c>
      <c r="G255" s="86">
        <v>0</v>
      </c>
      <c r="H255" s="88">
        <v>79312</v>
      </c>
      <c r="I255" s="88">
        <v>0</v>
      </c>
      <c r="J255" s="88"/>
      <c r="K255" s="88"/>
      <c r="L255" s="88"/>
      <c r="M255" s="88">
        <v>221951.294739</v>
      </c>
      <c r="N255" s="88">
        <v>192819.13238200001</v>
      </c>
      <c r="O255" s="88">
        <v>0</v>
      </c>
      <c r="P255" s="88">
        <v>29132.162357000001</v>
      </c>
      <c r="Q255" s="90">
        <f t="shared" si="49"/>
        <v>10000</v>
      </c>
      <c r="R255" s="86">
        <v>0</v>
      </c>
      <c r="S255" s="86">
        <v>0</v>
      </c>
      <c r="T255" s="86">
        <v>10000</v>
      </c>
      <c r="U255" s="88">
        <v>0</v>
      </c>
      <c r="V255" s="88">
        <v>0</v>
      </c>
      <c r="W255" s="88">
        <v>0</v>
      </c>
      <c r="X255" s="88"/>
      <c r="Y255" s="86">
        <v>0</v>
      </c>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2"/>
      <c r="DJ255" s="82"/>
      <c r="DK255" s="82"/>
      <c r="DL255" s="82"/>
      <c r="DM255" s="82"/>
      <c r="DN255" s="82"/>
      <c r="DO255" s="82"/>
      <c r="DP255" s="82"/>
      <c r="DQ255" s="82"/>
      <c r="DR255" s="82"/>
      <c r="DS255" s="82"/>
      <c r="DT255" s="82"/>
      <c r="DU255" s="82"/>
      <c r="DV255" s="82"/>
      <c r="DW255" s="82"/>
      <c r="DX255" s="82"/>
      <c r="DY255" s="82"/>
      <c r="DZ255" s="82"/>
      <c r="EA255" s="82"/>
      <c r="EB255" s="82"/>
      <c r="EC255" s="82"/>
      <c r="ED255" s="82"/>
      <c r="EE255" s="82"/>
      <c r="EF255" s="82"/>
      <c r="EG255" s="82"/>
      <c r="EH255" s="82"/>
      <c r="EI255" s="82"/>
      <c r="EJ255" s="82"/>
      <c r="EK255" s="82"/>
      <c r="EL255" s="82"/>
      <c r="EM255" s="82"/>
      <c r="EN255" s="82"/>
      <c r="EO255" s="82"/>
      <c r="EP255" s="82"/>
      <c r="EQ255" s="82"/>
      <c r="ER255" s="82"/>
      <c r="ES255" s="82"/>
      <c r="ET255" s="82"/>
      <c r="EU255" s="82"/>
      <c r="EV255" s="82"/>
      <c r="EW255" s="82"/>
      <c r="EX255" s="82"/>
      <c r="EY255" s="82"/>
      <c r="EZ255" s="82"/>
      <c r="FA255" s="82"/>
      <c r="FB255" s="82"/>
      <c r="FC255" s="82"/>
      <c r="FD255" s="82"/>
      <c r="FE255" s="82"/>
      <c r="FF255" s="82"/>
      <c r="FG255" s="82"/>
      <c r="FH255" s="82"/>
      <c r="FI255" s="82"/>
      <c r="FJ255" s="82"/>
      <c r="FK255" s="82"/>
      <c r="FL255" s="82"/>
      <c r="FM255" s="82"/>
      <c r="FN255" s="82"/>
      <c r="FO255" s="82"/>
      <c r="FP255" s="82"/>
      <c r="FQ255" s="82"/>
      <c r="FR255" s="82"/>
      <c r="FS255" s="82"/>
      <c r="FT255" s="82"/>
      <c r="FU255" s="82"/>
      <c r="FV255" s="82"/>
      <c r="FW255" s="82"/>
    </row>
    <row r="256" spans="1:179" s="85" customFormat="1">
      <c r="A256" s="356" t="s">
        <v>319</v>
      </c>
      <c r="B256" s="291" t="s">
        <v>321</v>
      </c>
      <c r="C256" s="268"/>
      <c r="D256" s="268"/>
      <c r="E256" s="110">
        <v>307633</v>
      </c>
      <c r="F256" s="88">
        <v>228321</v>
      </c>
      <c r="G256" s="86">
        <v>0</v>
      </c>
      <c r="H256" s="88">
        <v>79312</v>
      </c>
      <c r="I256" s="88">
        <v>0</v>
      </c>
      <c r="J256" s="88"/>
      <c r="K256" s="88"/>
      <c r="L256" s="88"/>
      <c r="M256" s="88">
        <v>221951.294739</v>
      </c>
      <c r="N256" s="88">
        <v>192819.13238200001</v>
      </c>
      <c r="O256" s="88">
        <v>0</v>
      </c>
      <c r="P256" s="88">
        <v>29132.162357000001</v>
      </c>
      <c r="Q256" s="90">
        <f t="shared" si="49"/>
        <v>10000</v>
      </c>
      <c r="R256" s="86">
        <v>0</v>
      </c>
      <c r="S256" s="86">
        <v>0</v>
      </c>
      <c r="T256" s="86">
        <v>10000</v>
      </c>
      <c r="U256" s="88">
        <v>0</v>
      </c>
      <c r="V256" s="88">
        <v>0</v>
      </c>
      <c r="W256" s="88">
        <v>0</v>
      </c>
      <c r="X256" s="88"/>
      <c r="Y256" s="86">
        <v>0</v>
      </c>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2"/>
      <c r="DJ256" s="82"/>
      <c r="DK256" s="82"/>
      <c r="DL256" s="82"/>
      <c r="DM256" s="82"/>
      <c r="DN256" s="82"/>
      <c r="DO256" s="82"/>
      <c r="DP256" s="82"/>
      <c r="DQ256" s="82"/>
      <c r="DR256" s="82"/>
      <c r="DS256" s="82"/>
      <c r="DT256" s="82"/>
      <c r="DU256" s="82"/>
      <c r="DV256" s="82"/>
      <c r="DW256" s="82"/>
      <c r="DX256" s="82"/>
      <c r="DY256" s="82"/>
      <c r="DZ256" s="82"/>
      <c r="EA256" s="82"/>
      <c r="EB256" s="82"/>
      <c r="EC256" s="82"/>
      <c r="ED256" s="82"/>
      <c r="EE256" s="82"/>
      <c r="EF256" s="82"/>
      <c r="EG256" s="82"/>
      <c r="EH256" s="82"/>
      <c r="EI256" s="82"/>
      <c r="EJ256" s="82"/>
      <c r="EK256" s="82"/>
      <c r="EL256" s="82"/>
      <c r="EM256" s="82"/>
      <c r="EN256" s="82"/>
      <c r="EO256" s="82"/>
      <c r="EP256" s="82"/>
      <c r="EQ256" s="82"/>
      <c r="ER256" s="82"/>
      <c r="ES256" s="82"/>
      <c r="ET256" s="82"/>
      <c r="EU256" s="82"/>
      <c r="EV256" s="82"/>
      <c r="EW256" s="82"/>
      <c r="EX256" s="82"/>
      <c r="EY256" s="82"/>
      <c r="EZ256" s="82"/>
      <c r="FA256" s="82"/>
      <c r="FB256" s="82"/>
      <c r="FC256" s="82"/>
      <c r="FD256" s="82"/>
      <c r="FE256" s="82"/>
      <c r="FF256" s="82"/>
      <c r="FG256" s="82"/>
      <c r="FH256" s="82"/>
      <c r="FI256" s="82"/>
      <c r="FJ256" s="82"/>
      <c r="FK256" s="82"/>
      <c r="FL256" s="82"/>
      <c r="FM256" s="82"/>
      <c r="FN256" s="82"/>
      <c r="FO256" s="82"/>
      <c r="FP256" s="82"/>
      <c r="FQ256" s="82"/>
      <c r="FR256" s="82"/>
      <c r="FS256" s="82"/>
      <c r="FT256" s="82"/>
      <c r="FU256" s="82"/>
      <c r="FV256" s="82"/>
      <c r="FW256" s="82"/>
    </row>
    <row r="257" spans="1:179" s="85" customFormat="1" ht="51">
      <c r="A257" s="361">
        <v>1</v>
      </c>
      <c r="B257" s="311" t="s">
        <v>363</v>
      </c>
      <c r="C257" s="271" t="s">
        <v>304</v>
      </c>
      <c r="D257" s="271" t="s">
        <v>1078</v>
      </c>
      <c r="E257" s="110">
        <v>307633</v>
      </c>
      <c r="F257" s="88">
        <v>228321</v>
      </c>
      <c r="G257" s="86"/>
      <c r="H257" s="88">
        <v>79312</v>
      </c>
      <c r="I257" s="88"/>
      <c r="J257" s="88"/>
      <c r="K257" s="88"/>
      <c r="L257" s="88"/>
      <c r="M257" s="88">
        <v>221951.294739</v>
      </c>
      <c r="N257" s="88">
        <v>192819.13238200001</v>
      </c>
      <c r="O257" s="88">
        <v>0</v>
      </c>
      <c r="P257" s="88">
        <v>29132.162357000001</v>
      </c>
      <c r="Q257" s="90">
        <f t="shared" si="49"/>
        <v>10000</v>
      </c>
      <c r="R257" s="86"/>
      <c r="S257" s="86"/>
      <c r="T257" s="86">
        <v>10000</v>
      </c>
      <c r="U257" s="88"/>
      <c r="V257" s="88"/>
      <c r="W257" s="88"/>
      <c r="X257" s="88"/>
      <c r="Y257" s="86">
        <v>0</v>
      </c>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c r="EO257" s="82"/>
      <c r="EP257" s="82"/>
      <c r="EQ257" s="82"/>
      <c r="ER257" s="82"/>
      <c r="ES257" s="82"/>
      <c r="ET257" s="82"/>
      <c r="EU257" s="82"/>
      <c r="EV257" s="82"/>
      <c r="EW257" s="82"/>
      <c r="EX257" s="82"/>
      <c r="EY257" s="82"/>
      <c r="EZ257" s="82"/>
      <c r="FA257" s="82"/>
      <c r="FB257" s="82"/>
      <c r="FC257" s="82"/>
      <c r="FD257" s="82"/>
      <c r="FE257" s="82"/>
      <c r="FF257" s="82"/>
      <c r="FG257" s="82"/>
      <c r="FH257" s="82"/>
      <c r="FI257" s="82"/>
      <c r="FJ257" s="82"/>
      <c r="FK257" s="82"/>
      <c r="FL257" s="82"/>
      <c r="FM257" s="82"/>
      <c r="FN257" s="82"/>
      <c r="FO257" s="82"/>
      <c r="FP257" s="82"/>
      <c r="FQ257" s="82"/>
      <c r="FR257" s="82"/>
      <c r="FS257" s="82"/>
      <c r="FT257" s="82"/>
      <c r="FU257" s="82"/>
      <c r="FV257" s="82"/>
      <c r="FW257" s="82"/>
    </row>
    <row r="258" spans="1:179" s="85" customFormat="1" ht="25.5">
      <c r="A258" s="356">
        <v>-2</v>
      </c>
      <c r="B258" s="312" t="s">
        <v>339</v>
      </c>
      <c r="C258" s="313"/>
      <c r="D258" s="313"/>
      <c r="E258" s="110">
        <v>1047625.2169999999</v>
      </c>
      <c r="F258" s="88">
        <v>622035</v>
      </c>
      <c r="G258" s="86">
        <v>0</v>
      </c>
      <c r="H258" s="88">
        <v>416051</v>
      </c>
      <c r="I258" s="88">
        <v>0</v>
      </c>
      <c r="J258" s="88"/>
      <c r="K258" s="88"/>
      <c r="L258" s="88"/>
      <c r="M258" s="88">
        <v>640236.35285899998</v>
      </c>
      <c r="N258" s="88">
        <v>403234.82234499999</v>
      </c>
      <c r="O258" s="88">
        <v>0</v>
      </c>
      <c r="P258" s="88">
        <v>237001.53051400001</v>
      </c>
      <c r="Q258" s="90">
        <f>R258+S258+T258+U258+V258+W258+X258+Y258</f>
        <v>187424</v>
      </c>
      <c r="R258" s="86">
        <v>130000</v>
      </c>
      <c r="S258" s="86">
        <v>0</v>
      </c>
      <c r="T258" s="86">
        <v>26000</v>
      </c>
      <c r="U258" s="88">
        <v>16424</v>
      </c>
      <c r="V258" s="88">
        <v>0</v>
      </c>
      <c r="W258" s="88">
        <v>0</v>
      </c>
      <c r="X258" s="88"/>
      <c r="Y258" s="86">
        <v>15000</v>
      </c>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c r="DH258" s="82"/>
      <c r="DI258" s="82"/>
      <c r="DJ258" s="82"/>
      <c r="DK258" s="82"/>
      <c r="DL258" s="82"/>
      <c r="DM258" s="82"/>
      <c r="DN258" s="82"/>
      <c r="DO258" s="82"/>
      <c r="DP258" s="82"/>
      <c r="DQ258" s="82"/>
      <c r="DR258" s="82"/>
      <c r="DS258" s="82"/>
      <c r="DT258" s="82"/>
      <c r="DU258" s="82"/>
      <c r="DV258" s="82"/>
      <c r="DW258" s="82"/>
      <c r="DX258" s="82"/>
      <c r="DY258" s="82"/>
      <c r="DZ258" s="82"/>
      <c r="EA258" s="82"/>
      <c r="EB258" s="82"/>
      <c r="EC258" s="82"/>
      <c r="ED258" s="82"/>
      <c r="EE258" s="82"/>
      <c r="EF258" s="82"/>
      <c r="EG258" s="82"/>
      <c r="EH258" s="82"/>
      <c r="EI258" s="82"/>
      <c r="EJ258" s="82"/>
      <c r="EK258" s="82"/>
      <c r="EL258" s="82"/>
      <c r="EM258" s="82"/>
      <c r="EN258" s="82"/>
      <c r="EO258" s="82"/>
      <c r="EP258" s="82"/>
      <c r="EQ258" s="82"/>
      <c r="ER258" s="82"/>
      <c r="ES258" s="82"/>
      <c r="ET258" s="82"/>
      <c r="EU258" s="82"/>
      <c r="EV258" s="82"/>
      <c r="EW258" s="82"/>
      <c r="EX258" s="82"/>
      <c r="EY258" s="82"/>
      <c r="EZ258" s="82"/>
      <c r="FA258" s="82"/>
      <c r="FB258" s="82"/>
      <c r="FC258" s="82"/>
      <c r="FD258" s="82"/>
      <c r="FE258" s="82"/>
      <c r="FF258" s="82"/>
      <c r="FG258" s="82"/>
      <c r="FH258" s="82"/>
      <c r="FI258" s="82"/>
      <c r="FJ258" s="82"/>
      <c r="FK258" s="82"/>
      <c r="FL258" s="82"/>
      <c r="FM258" s="82"/>
      <c r="FN258" s="82"/>
      <c r="FO258" s="82"/>
      <c r="FP258" s="82"/>
      <c r="FQ258" s="82"/>
      <c r="FR258" s="82"/>
      <c r="FS258" s="82"/>
      <c r="FT258" s="82"/>
      <c r="FU258" s="82"/>
      <c r="FV258" s="82"/>
      <c r="FW258" s="82"/>
    </row>
    <row r="259" spans="1:179" s="85" customFormat="1">
      <c r="A259" s="356" t="s">
        <v>319</v>
      </c>
      <c r="B259" s="312" t="s">
        <v>321</v>
      </c>
      <c r="C259" s="313"/>
      <c r="D259" s="313"/>
      <c r="E259" s="110">
        <v>955000</v>
      </c>
      <c r="F259" s="88">
        <v>622035</v>
      </c>
      <c r="G259" s="86">
        <v>0</v>
      </c>
      <c r="H259" s="88">
        <v>332965</v>
      </c>
      <c r="I259" s="88">
        <v>0</v>
      </c>
      <c r="J259" s="88"/>
      <c r="K259" s="88"/>
      <c r="L259" s="88"/>
      <c r="M259" s="88">
        <v>612419.801859</v>
      </c>
      <c r="N259" s="88">
        <v>403234.82234499999</v>
      </c>
      <c r="O259" s="88">
        <v>0</v>
      </c>
      <c r="P259" s="88">
        <v>209184.97951400001</v>
      </c>
      <c r="Q259" s="90">
        <f t="shared" si="49"/>
        <v>165000</v>
      </c>
      <c r="R259" s="86">
        <v>130000</v>
      </c>
      <c r="S259" s="86">
        <v>0</v>
      </c>
      <c r="T259" s="86">
        <v>20000</v>
      </c>
      <c r="U259" s="88">
        <v>0</v>
      </c>
      <c r="V259" s="88">
        <v>0</v>
      </c>
      <c r="W259" s="88">
        <v>0</v>
      </c>
      <c r="X259" s="88"/>
      <c r="Y259" s="86">
        <v>15000</v>
      </c>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c r="DR259" s="82"/>
      <c r="DS259" s="82"/>
      <c r="DT259" s="82"/>
      <c r="DU259" s="82"/>
      <c r="DV259" s="82"/>
      <c r="DW259" s="82"/>
      <c r="DX259" s="82"/>
      <c r="DY259" s="82"/>
      <c r="DZ259" s="82"/>
      <c r="EA259" s="82"/>
      <c r="EB259" s="82"/>
      <c r="EC259" s="82"/>
      <c r="ED259" s="82"/>
      <c r="EE259" s="82"/>
      <c r="EF259" s="82"/>
      <c r="EG259" s="82"/>
      <c r="EH259" s="82"/>
      <c r="EI259" s="82"/>
      <c r="EJ259" s="82"/>
      <c r="EK259" s="82"/>
      <c r="EL259" s="82"/>
      <c r="EM259" s="82"/>
      <c r="EN259" s="82"/>
      <c r="EO259" s="82"/>
      <c r="EP259" s="82"/>
      <c r="EQ259" s="82"/>
      <c r="ER259" s="82"/>
      <c r="ES259" s="82"/>
      <c r="ET259" s="82"/>
      <c r="EU259" s="82"/>
      <c r="EV259" s="82"/>
      <c r="EW259" s="82"/>
      <c r="EX259" s="82"/>
      <c r="EY259" s="82"/>
      <c r="EZ259" s="82"/>
      <c r="FA259" s="82"/>
      <c r="FB259" s="82"/>
      <c r="FC259" s="82"/>
      <c r="FD259" s="82"/>
      <c r="FE259" s="82"/>
      <c r="FF259" s="82"/>
      <c r="FG259" s="82"/>
      <c r="FH259" s="82"/>
      <c r="FI259" s="82"/>
      <c r="FJ259" s="82"/>
      <c r="FK259" s="82"/>
      <c r="FL259" s="82"/>
      <c r="FM259" s="82"/>
      <c r="FN259" s="82"/>
      <c r="FO259" s="82"/>
      <c r="FP259" s="82"/>
      <c r="FQ259" s="82"/>
      <c r="FR259" s="82"/>
      <c r="FS259" s="82"/>
      <c r="FT259" s="82"/>
      <c r="FU259" s="82"/>
      <c r="FV259" s="82"/>
      <c r="FW259" s="82"/>
    </row>
    <row r="260" spans="1:179" s="85" customFormat="1" ht="51">
      <c r="A260" s="361">
        <v>1</v>
      </c>
      <c r="B260" s="311" t="s">
        <v>364</v>
      </c>
      <c r="C260" s="314" t="s">
        <v>354</v>
      </c>
      <c r="D260" s="314" t="s">
        <v>1079</v>
      </c>
      <c r="E260" s="110">
        <v>955000</v>
      </c>
      <c r="F260" s="88">
        <v>622035</v>
      </c>
      <c r="G260" s="86"/>
      <c r="H260" s="88">
        <v>332965</v>
      </c>
      <c r="I260" s="88"/>
      <c r="J260" s="88"/>
      <c r="K260" s="88"/>
      <c r="L260" s="88"/>
      <c r="M260" s="88">
        <v>612419.801859</v>
      </c>
      <c r="N260" s="88">
        <v>403234.82234499999</v>
      </c>
      <c r="O260" s="88">
        <v>0</v>
      </c>
      <c r="P260" s="88">
        <v>209184.97951400001</v>
      </c>
      <c r="Q260" s="90">
        <f t="shared" si="49"/>
        <v>165000</v>
      </c>
      <c r="R260" s="86">
        <v>130000</v>
      </c>
      <c r="S260" s="86"/>
      <c r="T260" s="86">
        <v>20000</v>
      </c>
      <c r="U260" s="88"/>
      <c r="V260" s="88"/>
      <c r="W260" s="88"/>
      <c r="X260" s="88"/>
      <c r="Y260" s="86">
        <v>15000</v>
      </c>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c r="DR260" s="82"/>
      <c r="DS260" s="82"/>
      <c r="DT260" s="82"/>
      <c r="DU260" s="82"/>
      <c r="DV260" s="82"/>
      <c r="DW260" s="82"/>
      <c r="DX260" s="82"/>
      <c r="DY260" s="82"/>
      <c r="DZ260" s="82"/>
      <c r="EA260" s="82"/>
      <c r="EB260" s="82"/>
      <c r="EC260" s="82"/>
      <c r="ED260" s="82"/>
      <c r="EE260" s="82"/>
      <c r="EF260" s="82"/>
      <c r="EG260" s="82"/>
      <c r="EH260" s="82"/>
      <c r="EI260" s="82"/>
      <c r="EJ260" s="82"/>
      <c r="EK260" s="82"/>
      <c r="EL260" s="82"/>
      <c r="EM260" s="82"/>
      <c r="EN260" s="82"/>
      <c r="EO260" s="82"/>
      <c r="EP260" s="82"/>
      <c r="EQ260" s="82"/>
      <c r="ER260" s="82"/>
      <c r="ES260" s="82"/>
      <c r="ET260" s="82"/>
      <c r="EU260" s="82"/>
      <c r="EV260" s="82"/>
      <c r="EW260" s="82"/>
      <c r="EX260" s="82"/>
      <c r="EY260" s="82"/>
      <c r="EZ260" s="82"/>
      <c r="FA260" s="82"/>
      <c r="FB260" s="82"/>
      <c r="FC260" s="82"/>
      <c r="FD260" s="82"/>
      <c r="FE260" s="82"/>
      <c r="FF260" s="82"/>
      <c r="FG260" s="82"/>
      <c r="FH260" s="82"/>
      <c r="FI260" s="82"/>
      <c r="FJ260" s="82"/>
      <c r="FK260" s="82"/>
      <c r="FL260" s="82"/>
      <c r="FM260" s="82"/>
      <c r="FN260" s="82"/>
      <c r="FO260" s="82"/>
      <c r="FP260" s="82"/>
      <c r="FQ260" s="82"/>
      <c r="FR260" s="82"/>
      <c r="FS260" s="82"/>
      <c r="FT260" s="82"/>
      <c r="FU260" s="82"/>
      <c r="FV260" s="82"/>
      <c r="FW260" s="82"/>
    </row>
    <row r="261" spans="1:179" s="85" customFormat="1">
      <c r="A261" s="356" t="s">
        <v>320</v>
      </c>
      <c r="B261" s="312" t="s">
        <v>332</v>
      </c>
      <c r="C261" s="313"/>
      <c r="D261" s="313"/>
      <c r="E261" s="110">
        <v>92625.217000000004</v>
      </c>
      <c r="F261" s="86">
        <v>0</v>
      </c>
      <c r="G261" s="86">
        <v>0</v>
      </c>
      <c r="H261" s="88">
        <v>83086</v>
      </c>
      <c r="I261" s="88">
        <v>0</v>
      </c>
      <c r="J261" s="88"/>
      <c r="K261" s="88"/>
      <c r="L261" s="88"/>
      <c r="M261" s="88">
        <v>27816.550999999999</v>
      </c>
      <c r="N261" s="88">
        <v>0</v>
      </c>
      <c r="O261" s="88">
        <v>0</v>
      </c>
      <c r="P261" s="88">
        <v>27816.550999999999</v>
      </c>
      <c r="Q261" s="90">
        <f t="shared" si="49"/>
        <v>22424</v>
      </c>
      <c r="R261" s="86">
        <v>0</v>
      </c>
      <c r="S261" s="86">
        <v>0</v>
      </c>
      <c r="T261" s="86">
        <v>6000</v>
      </c>
      <c r="U261" s="88">
        <v>16424</v>
      </c>
      <c r="V261" s="88">
        <v>0</v>
      </c>
      <c r="W261" s="88">
        <v>0</v>
      </c>
      <c r="X261" s="88"/>
      <c r="Y261" s="86">
        <v>0</v>
      </c>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c r="DR261" s="82"/>
      <c r="DS261" s="82"/>
      <c r="DT261" s="82"/>
      <c r="DU261" s="82"/>
      <c r="DV261" s="82"/>
      <c r="DW261" s="82"/>
      <c r="DX261" s="82"/>
      <c r="DY261" s="82"/>
      <c r="DZ261" s="82"/>
      <c r="EA261" s="82"/>
      <c r="EB261" s="82"/>
      <c r="EC261" s="82"/>
      <c r="ED261" s="82"/>
      <c r="EE261" s="82"/>
      <c r="EF261" s="82"/>
      <c r="EG261" s="82"/>
      <c r="EH261" s="82"/>
      <c r="EI261" s="82"/>
      <c r="EJ261" s="82"/>
      <c r="EK261" s="82"/>
      <c r="EL261" s="82"/>
      <c r="EM261" s="82"/>
      <c r="EN261" s="82"/>
      <c r="EO261" s="82"/>
      <c r="EP261" s="82"/>
      <c r="EQ261" s="82"/>
      <c r="ER261" s="82"/>
      <c r="ES261" s="82"/>
      <c r="ET261" s="82"/>
      <c r="EU261" s="82"/>
      <c r="EV261" s="82"/>
      <c r="EW261" s="82"/>
      <c r="EX261" s="82"/>
      <c r="EY261" s="82"/>
      <c r="EZ261" s="82"/>
      <c r="FA261" s="82"/>
      <c r="FB261" s="82"/>
      <c r="FC261" s="82"/>
      <c r="FD261" s="82"/>
      <c r="FE261" s="82"/>
      <c r="FF261" s="82"/>
      <c r="FG261" s="82"/>
      <c r="FH261" s="82"/>
      <c r="FI261" s="82"/>
      <c r="FJ261" s="82"/>
      <c r="FK261" s="82"/>
      <c r="FL261" s="82"/>
      <c r="FM261" s="82"/>
      <c r="FN261" s="82"/>
      <c r="FO261" s="82"/>
      <c r="FP261" s="82"/>
      <c r="FQ261" s="82"/>
      <c r="FR261" s="82"/>
      <c r="FS261" s="82"/>
      <c r="FT261" s="82"/>
      <c r="FU261" s="82"/>
      <c r="FV261" s="82"/>
      <c r="FW261" s="82"/>
    </row>
    <row r="262" spans="1:179" s="85" customFormat="1" ht="63.75">
      <c r="A262" s="346">
        <v>1</v>
      </c>
      <c r="B262" s="270" t="s">
        <v>483</v>
      </c>
      <c r="C262" s="279" t="s">
        <v>401</v>
      </c>
      <c r="D262" s="279" t="s">
        <v>484</v>
      </c>
      <c r="E262" s="110">
        <v>46632.216999999997</v>
      </c>
      <c r="F262" s="86"/>
      <c r="G262" s="86"/>
      <c r="H262" s="88">
        <v>37093</v>
      </c>
      <c r="I262" s="88"/>
      <c r="J262" s="88"/>
      <c r="K262" s="88"/>
      <c r="L262" s="88"/>
      <c r="M262" s="88">
        <v>18300</v>
      </c>
      <c r="N262" s="88"/>
      <c r="O262" s="88"/>
      <c r="P262" s="88">
        <v>18300</v>
      </c>
      <c r="Q262" s="90">
        <f t="shared" si="49"/>
        <v>5000</v>
      </c>
      <c r="R262" s="86"/>
      <c r="S262" s="86"/>
      <c r="T262" s="86"/>
      <c r="U262" s="88">
        <v>5000</v>
      </c>
      <c r="V262" s="88"/>
      <c r="W262" s="88"/>
      <c r="X262" s="88"/>
      <c r="Y262" s="86"/>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c r="DR262" s="82"/>
      <c r="DS262" s="82"/>
      <c r="DT262" s="82"/>
      <c r="DU262" s="82"/>
      <c r="DV262" s="82"/>
      <c r="DW262" s="82"/>
      <c r="DX262" s="82"/>
      <c r="DY262" s="82"/>
      <c r="DZ262" s="82"/>
      <c r="EA262" s="82"/>
      <c r="EB262" s="82"/>
      <c r="EC262" s="82"/>
      <c r="ED262" s="82"/>
      <c r="EE262" s="82"/>
      <c r="EF262" s="82"/>
      <c r="EG262" s="82"/>
      <c r="EH262" s="82"/>
      <c r="EI262" s="82"/>
      <c r="EJ262" s="82"/>
      <c r="EK262" s="82"/>
      <c r="EL262" s="82"/>
      <c r="EM262" s="82"/>
      <c r="EN262" s="82"/>
      <c r="EO262" s="82"/>
      <c r="EP262" s="82"/>
      <c r="EQ262" s="82"/>
      <c r="ER262" s="82"/>
      <c r="ES262" s="82"/>
      <c r="ET262" s="82"/>
      <c r="EU262" s="82"/>
      <c r="EV262" s="82"/>
      <c r="EW262" s="82"/>
      <c r="EX262" s="82"/>
      <c r="EY262" s="82"/>
      <c r="EZ262" s="82"/>
      <c r="FA262" s="82"/>
      <c r="FB262" s="82"/>
      <c r="FC262" s="82"/>
      <c r="FD262" s="82"/>
      <c r="FE262" s="82"/>
      <c r="FF262" s="82"/>
      <c r="FG262" s="82"/>
      <c r="FH262" s="82"/>
      <c r="FI262" s="82"/>
      <c r="FJ262" s="82"/>
      <c r="FK262" s="82"/>
      <c r="FL262" s="82"/>
      <c r="FM262" s="82"/>
      <c r="FN262" s="82"/>
      <c r="FO262" s="82"/>
      <c r="FP262" s="82"/>
      <c r="FQ262" s="82"/>
      <c r="FR262" s="82"/>
      <c r="FS262" s="82"/>
      <c r="FT262" s="82"/>
      <c r="FU262" s="82"/>
      <c r="FV262" s="82"/>
      <c r="FW262" s="82"/>
    </row>
    <row r="263" spans="1:179" s="85" customFormat="1" ht="25.5">
      <c r="A263" s="346">
        <v>2</v>
      </c>
      <c r="B263" s="270" t="s">
        <v>722</v>
      </c>
      <c r="C263" s="279" t="s">
        <v>401</v>
      </c>
      <c r="D263" s="279" t="s">
        <v>723</v>
      </c>
      <c r="E263" s="110">
        <v>31379</v>
      </c>
      <c r="F263" s="86"/>
      <c r="G263" s="86"/>
      <c r="H263" s="88">
        <v>31379</v>
      </c>
      <c r="I263" s="88"/>
      <c r="J263" s="88"/>
      <c r="K263" s="88"/>
      <c r="L263" s="88"/>
      <c r="M263" s="88">
        <v>9516.5509999999995</v>
      </c>
      <c r="N263" s="88"/>
      <c r="O263" s="88"/>
      <c r="P263" s="88">
        <v>9516.5509999999995</v>
      </c>
      <c r="Q263" s="90">
        <f t="shared" si="49"/>
        <v>7000</v>
      </c>
      <c r="R263" s="86"/>
      <c r="S263" s="86"/>
      <c r="T263" s="86"/>
      <c r="U263" s="88">
        <v>7000</v>
      </c>
      <c r="V263" s="88"/>
      <c r="W263" s="88"/>
      <c r="X263" s="88"/>
      <c r="Y263" s="86"/>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c r="FA263" s="82"/>
      <c r="FB263" s="82"/>
      <c r="FC263" s="82"/>
      <c r="FD263" s="82"/>
      <c r="FE263" s="82"/>
      <c r="FF263" s="82"/>
      <c r="FG263" s="82"/>
      <c r="FH263" s="82"/>
      <c r="FI263" s="82"/>
      <c r="FJ263" s="82"/>
      <c r="FK263" s="82"/>
      <c r="FL263" s="82"/>
      <c r="FM263" s="82"/>
      <c r="FN263" s="82"/>
      <c r="FO263" s="82"/>
      <c r="FP263" s="82"/>
      <c r="FQ263" s="82"/>
      <c r="FR263" s="82"/>
      <c r="FS263" s="82"/>
      <c r="FT263" s="82"/>
      <c r="FU263" s="82"/>
      <c r="FV263" s="82"/>
      <c r="FW263" s="82"/>
    </row>
    <row r="264" spans="1:179" s="85" customFormat="1" ht="38.25">
      <c r="A264" s="352">
        <v>3</v>
      </c>
      <c r="B264" s="276" t="s">
        <v>1004</v>
      </c>
      <c r="C264" s="271" t="s">
        <v>1080</v>
      </c>
      <c r="D264" s="116" t="s">
        <v>1081</v>
      </c>
      <c r="E264" s="110">
        <v>14614</v>
      </c>
      <c r="F264" s="86"/>
      <c r="G264" s="86"/>
      <c r="H264" s="88">
        <v>14614</v>
      </c>
      <c r="I264" s="88"/>
      <c r="J264" s="88"/>
      <c r="K264" s="88"/>
      <c r="L264" s="88"/>
      <c r="M264" s="88">
        <v>0</v>
      </c>
      <c r="N264" s="88"/>
      <c r="O264" s="88"/>
      <c r="P264" s="88"/>
      <c r="Q264" s="90">
        <f t="shared" si="49"/>
        <v>10424</v>
      </c>
      <c r="R264" s="86"/>
      <c r="S264" s="86"/>
      <c r="T264" s="86">
        <v>6000</v>
      </c>
      <c r="U264" s="88">
        <v>4424</v>
      </c>
      <c r="V264" s="88"/>
      <c r="W264" s="88"/>
      <c r="X264" s="88"/>
      <c r="Y264" s="86"/>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c r="FA264" s="82"/>
      <c r="FB264" s="82"/>
      <c r="FC264" s="82"/>
      <c r="FD264" s="82"/>
      <c r="FE264" s="82"/>
      <c r="FF264" s="82"/>
      <c r="FG264" s="82"/>
      <c r="FH264" s="82"/>
      <c r="FI264" s="82"/>
      <c r="FJ264" s="82"/>
      <c r="FK264" s="82"/>
      <c r="FL264" s="82"/>
      <c r="FM264" s="82"/>
      <c r="FN264" s="82"/>
      <c r="FO264" s="82"/>
      <c r="FP264" s="82"/>
      <c r="FQ264" s="82"/>
      <c r="FR264" s="82"/>
      <c r="FS264" s="82"/>
      <c r="FT264" s="82"/>
      <c r="FU264" s="82"/>
      <c r="FV264" s="82"/>
      <c r="FW264" s="82"/>
    </row>
    <row r="265" spans="1:179" s="85" customFormat="1" ht="25.5">
      <c r="A265" s="356">
        <v>-3</v>
      </c>
      <c r="B265" s="291" t="s">
        <v>460</v>
      </c>
      <c r="C265" s="268"/>
      <c r="D265" s="268"/>
      <c r="E265" s="110">
        <v>156000</v>
      </c>
      <c r="F265" s="86">
        <v>0</v>
      </c>
      <c r="G265" s="86">
        <v>0</v>
      </c>
      <c r="H265" s="88">
        <v>156000</v>
      </c>
      <c r="I265" s="88">
        <v>2300</v>
      </c>
      <c r="J265" s="88"/>
      <c r="K265" s="88"/>
      <c r="L265" s="88"/>
      <c r="M265" s="88">
        <v>0</v>
      </c>
      <c r="N265" s="88">
        <v>0</v>
      </c>
      <c r="O265" s="88">
        <v>0</v>
      </c>
      <c r="P265" s="88">
        <v>0</v>
      </c>
      <c r="Q265" s="90">
        <f t="shared" si="49"/>
        <v>23200</v>
      </c>
      <c r="R265" s="86">
        <v>0</v>
      </c>
      <c r="S265" s="86">
        <v>0</v>
      </c>
      <c r="T265" s="86">
        <v>10000</v>
      </c>
      <c r="U265" s="88">
        <v>13200</v>
      </c>
      <c r="V265" s="88">
        <v>0</v>
      </c>
      <c r="W265" s="88">
        <v>0</v>
      </c>
      <c r="X265" s="88"/>
      <c r="Y265" s="86">
        <v>0</v>
      </c>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c r="DR265" s="82"/>
      <c r="DS265" s="82"/>
      <c r="DT265" s="82"/>
      <c r="DU265" s="82"/>
      <c r="DV265" s="82"/>
      <c r="DW265" s="82"/>
      <c r="DX265" s="82"/>
      <c r="DY265" s="82"/>
      <c r="DZ265" s="82"/>
      <c r="EA265" s="82"/>
      <c r="EB265" s="82"/>
      <c r="EC265" s="82"/>
      <c r="ED265" s="82"/>
      <c r="EE265" s="82"/>
      <c r="EF265" s="82"/>
      <c r="EG265" s="82"/>
      <c r="EH265" s="82"/>
      <c r="EI265" s="82"/>
      <c r="EJ265" s="82"/>
      <c r="EK265" s="82"/>
      <c r="EL265" s="82"/>
      <c r="EM265" s="82"/>
      <c r="EN265" s="82"/>
      <c r="EO265" s="82"/>
      <c r="EP265" s="82"/>
      <c r="EQ265" s="82"/>
      <c r="ER265" s="82"/>
      <c r="ES265" s="82"/>
      <c r="ET265" s="82"/>
      <c r="EU265" s="82"/>
      <c r="EV265" s="82"/>
      <c r="EW265" s="82"/>
      <c r="EX265" s="82"/>
      <c r="EY265" s="82"/>
      <c r="EZ265" s="82"/>
      <c r="FA265" s="82"/>
      <c r="FB265" s="82"/>
      <c r="FC265" s="82"/>
      <c r="FD265" s="82"/>
      <c r="FE265" s="82"/>
      <c r="FF265" s="82"/>
      <c r="FG265" s="82"/>
      <c r="FH265" s="82"/>
      <c r="FI265" s="82"/>
      <c r="FJ265" s="82"/>
      <c r="FK265" s="82"/>
      <c r="FL265" s="82"/>
      <c r="FM265" s="82"/>
      <c r="FN265" s="82"/>
      <c r="FO265" s="82"/>
      <c r="FP265" s="82"/>
      <c r="FQ265" s="82"/>
      <c r="FR265" s="82"/>
      <c r="FS265" s="82"/>
      <c r="FT265" s="82"/>
      <c r="FU265" s="82"/>
      <c r="FV265" s="82"/>
      <c r="FW265" s="82"/>
    </row>
    <row r="266" spans="1:179" s="85" customFormat="1">
      <c r="A266" s="356" t="s">
        <v>319</v>
      </c>
      <c r="B266" s="291" t="s">
        <v>321</v>
      </c>
      <c r="C266" s="268"/>
      <c r="D266" s="268"/>
      <c r="E266" s="110">
        <v>156000</v>
      </c>
      <c r="F266" s="86">
        <v>0</v>
      </c>
      <c r="G266" s="86">
        <v>0</v>
      </c>
      <c r="H266" s="88">
        <v>156000</v>
      </c>
      <c r="I266" s="88">
        <v>2300</v>
      </c>
      <c r="J266" s="88"/>
      <c r="K266" s="88"/>
      <c r="L266" s="88"/>
      <c r="M266" s="88">
        <v>0</v>
      </c>
      <c r="N266" s="88">
        <v>0</v>
      </c>
      <c r="O266" s="88">
        <v>0</v>
      </c>
      <c r="P266" s="88">
        <v>0</v>
      </c>
      <c r="Q266" s="90">
        <f t="shared" si="49"/>
        <v>23200</v>
      </c>
      <c r="R266" s="86">
        <v>0</v>
      </c>
      <c r="S266" s="86">
        <v>0</v>
      </c>
      <c r="T266" s="86">
        <v>10000</v>
      </c>
      <c r="U266" s="88">
        <v>13200</v>
      </c>
      <c r="V266" s="88">
        <v>0</v>
      </c>
      <c r="W266" s="88">
        <v>0</v>
      </c>
      <c r="X266" s="88"/>
      <c r="Y266" s="86">
        <v>0</v>
      </c>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c r="DH266" s="82"/>
      <c r="DI266" s="82"/>
      <c r="DJ266" s="82"/>
      <c r="DK266" s="82"/>
      <c r="DL266" s="82"/>
      <c r="DM266" s="82"/>
      <c r="DN266" s="82"/>
      <c r="DO266" s="82"/>
      <c r="DP266" s="82"/>
      <c r="DQ266" s="82"/>
      <c r="DR266" s="82"/>
      <c r="DS266" s="82"/>
      <c r="DT266" s="82"/>
      <c r="DU266" s="82"/>
      <c r="DV266" s="82"/>
      <c r="DW266" s="82"/>
      <c r="DX266" s="82"/>
      <c r="DY266" s="82"/>
      <c r="DZ266" s="82"/>
      <c r="EA266" s="82"/>
      <c r="EB266" s="82"/>
      <c r="EC266" s="82"/>
      <c r="ED266" s="82"/>
      <c r="EE266" s="82"/>
      <c r="EF266" s="82"/>
      <c r="EG266" s="82"/>
      <c r="EH266" s="82"/>
      <c r="EI266" s="82"/>
      <c r="EJ266" s="82"/>
      <c r="EK266" s="82"/>
      <c r="EL266" s="82"/>
      <c r="EM266" s="82"/>
      <c r="EN266" s="82"/>
      <c r="EO266" s="82"/>
      <c r="EP266" s="82"/>
      <c r="EQ266" s="82"/>
      <c r="ER266" s="82"/>
      <c r="ES266" s="82"/>
      <c r="ET266" s="82"/>
      <c r="EU266" s="82"/>
      <c r="EV266" s="82"/>
      <c r="EW266" s="82"/>
      <c r="EX266" s="82"/>
      <c r="EY266" s="82"/>
      <c r="EZ266" s="82"/>
      <c r="FA266" s="82"/>
      <c r="FB266" s="82"/>
      <c r="FC266" s="82"/>
      <c r="FD266" s="82"/>
      <c r="FE266" s="82"/>
      <c r="FF266" s="82"/>
      <c r="FG266" s="82"/>
      <c r="FH266" s="82"/>
      <c r="FI266" s="82"/>
      <c r="FJ266" s="82"/>
      <c r="FK266" s="82"/>
      <c r="FL266" s="82"/>
      <c r="FM266" s="82"/>
      <c r="FN266" s="82"/>
      <c r="FO266" s="82"/>
      <c r="FP266" s="82"/>
      <c r="FQ266" s="82"/>
      <c r="FR266" s="82"/>
      <c r="FS266" s="82"/>
      <c r="FT266" s="82"/>
      <c r="FU266" s="82"/>
      <c r="FV266" s="82"/>
      <c r="FW266" s="82"/>
    </row>
    <row r="267" spans="1:179" s="85" customFormat="1" ht="25.5">
      <c r="A267" s="352">
        <v>1</v>
      </c>
      <c r="B267" s="276" t="s">
        <v>721</v>
      </c>
      <c r="C267" s="271" t="s">
        <v>304</v>
      </c>
      <c r="D267" s="271" t="s">
        <v>1082</v>
      </c>
      <c r="E267" s="110">
        <v>156000</v>
      </c>
      <c r="F267" s="86"/>
      <c r="G267" s="86"/>
      <c r="H267" s="88">
        <v>156000</v>
      </c>
      <c r="I267" s="88">
        <v>2300</v>
      </c>
      <c r="J267" s="88"/>
      <c r="K267" s="88"/>
      <c r="L267" s="88"/>
      <c r="M267" s="88">
        <v>0</v>
      </c>
      <c r="N267" s="88"/>
      <c r="O267" s="88"/>
      <c r="P267" s="88"/>
      <c r="Q267" s="90">
        <f t="shared" si="49"/>
        <v>23200</v>
      </c>
      <c r="R267" s="86"/>
      <c r="S267" s="86"/>
      <c r="T267" s="86">
        <v>10000</v>
      </c>
      <c r="U267" s="88">
        <v>13200</v>
      </c>
      <c r="V267" s="88"/>
      <c r="W267" s="88"/>
      <c r="X267" s="88"/>
      <c r="Y267" s="86"/>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c r="DR267" s="82"/>
      <c r="DS267" s="82"/>
      <c r="DT267" s="82"/>
      <c r="DU267" s="82"/>
      <c r="DV267" s="82"/>
      <c r="DW267" s="82"/>
      <c r="DX267" s="82"/>
      <c r="DY267" s="82"/>
      <c r="DZ267" s="82"/>
      <c r="EA267" s="82"/>
      <c r="EB267" s="82"/>
      <c r="EC267" s="82"/>
      <c r="ED267" s="82"/>
      <c r="EE267" s="82"/>
      <c r="EF267" s="82"/>
      <c r="EG267" s="82"/>
      <c r="EH267" s="82"/>
      <c r="EI267" s="82"/>
      <c r="EJ267" s="82"/>
      <c r="EK267" s="82"/>
      <c r="EL267" s="82"/>
      <c r="EM267" s="82"/>
      <c r="EN267" s="82"/>
      <c r="EO267" s="82"/>
      <c r="EP267" s="82"/>
      <c r="EQ267" s="82"/>
      <c r="ER267" s="82"/>
      <c r="ES267" s="82"/>
      <c r="ET267" s="82"/>
      <c r="EU267" s="82"/>
      <c r="EV267" s="82"/>
      <c r="EW267" s="82"/>
      <c r="EX267" s="82"/>
      <c r="EY267" s="82"/>
      <c r="EZ267" s="82"/>
      <c r="FA267" s="82"/>
      <c r="FB267" s="82"/>
      <c r="FC267" s="82"/>
      <c r="FD267" s="82"/>
      <c r="FE267" s="82"/>
      <c r="FF267" s="82"/>
      <c r="FG267" s="82"/>
      <c r="FH267" s="82"/>
      <c r="FI267" s="82"/>
      <c r="FJ267" s="82"/>
      <c r="FK267" s="82"/>
      <c r="FL267" s="82"/>
      <c r="FM267" s="82"/>
      <c r="FN267" s="82"/>
      <c r="FO267" s="82"/>
      <c r="FP267" s="82"/>
      <c r="FQ267" s="82"/>
      <c r="FR267" s="82"/>
      <c r="FS267" s="82"/>
      <c r="FT267" s="82"/>
      <c r="FU267" s="82"/>
      <c r="FV267" s="82"/>
      <c r="FW267" s="82"/>
    </row>
    <row r="268" spans="1:179" s="85" customFormat="1">
      <c r="A268" s="356" t="s">
        <v>327</v>
      </c>
      <c r="B268" s="291" t="s">
        <v>700</v>
      </c>
      <c r="C268" s="268"/>
      <c r="D268" s="268"/>
      <c r="E268" s="110">
        <v>19972</v>
      </c>
      <c r="F268" s="86">
        <v>0</v>
      </c>
      <c r="G268" s="86">
        <v>0</v>
      </c>
      <c r="H268" s="86">
        <v>19972</v>
      </c>
      <c r="I268" s="86">
        <v>10615</v>
      </c>
      <c r="J268" s="86"/>
      <c r="K268" s="86"/>
      <c r="L268" s="86"/>
      <c r="M268" s="86">
        <v>9899.6589999999997</v>
      </c>
      <c r="N268" s="86">
        <v>0</v>
      </c>
      <c r="O268" s="86">
        <v>0</v>
      </c>
      <c r="P268" s="86">
        <v>9899.6589999999997</v>
      </c>
      <c r="Q268" s="104">
        <f t="shared" si="49"/>
        <v>2000</v>
      </c>
      <c r="R268" s="86">
        <v>0</v>
      </c>
      <c r="S268" s="86">
        <v>0</v>
      </c>
      <c r="T268" s="86">
        <v>0</v>
      </c>
      <c r="U268" s="86">
        <v>0</v>
      </c>
      <c r="V268" s="86">
        <v>0</v>
      </c>
      <c r="W268" s="86">
        <v>2000</v>
      </c>
      <c r="X268" s="86"/>
      <c r="Y268" s="86">
        <v>0</v>
      </c>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c r="DR268" s="82"/>
      <c r="DS268" s="82"/>
      <c r="DT268" s="82"/>
      <c r="DU268" s="82"/>
      <c r="DV268" s="82"/>
      <c r="DW268" s="82"/>
      <c r="DX268" s="82"/>
      <c r="DY268" s="82"/>
      <c r="DZ268" s="82"/>
      <c r="EA268" s="82"/>
      <c r="EB268" s="82"/>
      <c r="EC268" s="82"/>
      <c r="ED268" s="82"/>
      <c r="EE268" s="82"/>
      <c r="EF268" s="82"/>
      <c r="EG268" s="82"/>
      <c r="EH268" s="82"/>
      <c r="EI268" s="82"/>
      <c r="EJ268" s="82"/>
      <c r="EK268" s="82"/>
      <c r="EL268" s="82"/>
      <c r="EM268" s="82"/>
      <c r="EN268" s="82"/>
      <c r="EO268" s="82"/>
      <c r="EP268" s="82"/>
      <c r="EQ268" s="82"/>
      <c r="ER268" s="82"/>
      <c r="ES268" s="82"/>
      <c r="ET268" s="82"/>
      <c r="EU268" s="82"/>
      <c r="EV268" s="82"/>
      <c r="EW268" s="82"/>
      <c r="EX268" s="82"/>
      <c r="EY268" s="82"/>
      <c r="EZ268" s="82"/>
      <c r="FA268" s="82"/>
      <c r="FB268" s="82"/>
      <c r="FC268" s="82"/>
      <c r="FD268" s="82"/>
      <c r="FE268" s="82"/>
      <c r="FF268" s="82"/>
      <c r="FG268" s="82"/>
      <c r="FH268" s="82"/>
      <c r="FI268" s="82"/>
      <c r="FJ268" s="82"/>
      <c r="FK268" s="82"/>
      <c r="FL268" s="82"/>
      <c r="FM268" s="82"/>
      <c r="FN268" s="82"/>
      <c r="FO268" s="82"/>
      <c r="FP268" s="82"/>
      <c r="FQ268" s="82"/>
      <c r="FR268" s="82"/>
      <c r="FS268" s="82"/>
      <c r="FT268" s="82"/>
      <c r="FU268" s="82"/>
      <c r="FV268" s="82"/>
      <c r="FW268" s="82"/>
    </row>
    <row r="269" spans="1:179" s="85" customFormat="1" ht="25.5">
      <c r="A269" s="362" t="s">
        <v>1005</v>
      </c>
      <c r="B269" s="291" t="s">
        <v>924</v>
      </c>
      <c r="C269" s="268"/>
      <c r="D269" s="268"/>
      <c r="E269" s="110">
        <v>19972</v>
      </c>
      <c r="F269" s="86">
        <v>0</v>
      </c>
      <c r="G269" s="86">
        <v>0</v>
      </c>
      <c r="H269" s="88">
        <v>19972</v>
      </c>
      <c r="I269" s="88">
        <v>10615</v>
      </c>
      <c r="J269" s="88"/>
      <c r="K269" s="88"/>
      <c r="L269" s="88"/>
      <c r="M269" s="88">
        <v>9899.6589999999997</v>
      </c>
      <c r="N269" s="88">
        <v>0</v>
      </c>
      <c r="O269" s="88">
        <v>0</v>
      </c>
      <c r="P269" s="88">
        <v>9899.6589999999997</v>
      </c>
      <c r="Q269" s="90">
        <f t="shared" si="49"/>
        <v>2000</v>
      </c>
      <c r="R269" s="86">
        <v>0</v>
      </c>
      <c r="S269" s="86">
        <v>0</v>
      </c>
      <c r="T269" s="86">
        <v>0</v>
      </c>
      <c r="U269" s="88">
        <v>0</v>
      </c>
      <c r="V269" s="88">
        <v>0</v>
      </c>
      <c r="W269" s="88">
        <v>2000</v>
      </c>
      <c r="X269" s="88"/>
      <c r="Y269" s="86">
        <v>0</v>
      </c>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2"/>
      <c r="DJ269" s="82"/>
      <c r="DK269" s="82"/>
      <c r="DL269" s="82"/>
      <c r="DM269" s="82"/>
      <c r="DN269" s="82"/>
      <c r="DO269" s="82"/>
      <c r="DP269" s="82"/>
      <c r="DQ269" s="82"/>
      <c r="DR269" s="82"/>
      <c r="DS269" s="82"/>
      <c r="DT269" s="82"/>
      <c r="DU269" s="82"/>
      <c r="DV269" s="82"/>
      <c r="DW269" s="82"/>
      <c r="DX269" s="82"/>
      <c r="DY269" s="82"/>
      <c r="DZ269" s="82"/>
      <c r="EA269" s="82"/>
      <c r="EB269" s="82"/>
      <c r="EC269" s="82"/>
      <c r="ED269" s="82"/>
      <c r="EE269" s="82"/>
      <c r="EF269" s="82"/>
      <c r="EG269" s="82"/>
      <c r="EH269" s="82"/>
      <c r="EI269" s="82"/>
      <c r="EJ269" s="82"/>
      <c r="EK269" s="82"/>
      <c r="EL269" s="82"/>
      <c r="EM269" s="82"/>
      <c r="EN269" s="82"/>
      <c r="EO269" s="82"/>
      <c r="EP269" s="82"/>
      <c r="EQ269" s="82"/>
      <c r="ER269" s="82"/>
      <c r="ES269" s="82"/>
      <c r="ET269" s="82"/>
      <c r="EU269" s="82"/>
      <c r="EV269" s="82"/>
      <c r="EW269" s="82"/>
      <c r="EX269" s="82"/>
      <c r="EY269" s="82"/>
      <c r="EZ269" s="82"/>
      <c r="FA269" s="82"/>
      <c r="FB269" s="82"/>
      <c r="FC269" s="82"/>
      <c r="FD269" s="82"/>
      <c r="FE269" s="82"/>
      <c r="FF269" s="82"/>
      <c r="FG269" s="82"/>
      <c r="FH269" s="82"/>
      <c r="FI269" s="82"/>
      <c r="FJ269" s="82"/>
      <c r="FK269" s="82"/>
      <c r="FL269" s="82"/>
      <c r="FM269" s="82"/>
      <c r="FN269" s="82"/>
      <c r="FO269" s="82"/>
      <c r="FP269" s="82"/>
      <c r="FQ269" s="82"/>
      <c r="FR269" s="82"/>
      <c r="FS269" s="82"/>
      <c r="FT269" s="82"/>
      <c r="FU269" s="82"/>
      <c r="FV269" s="82"/>
      <c r="FW269" s="82"/>
    </row>
    <row r="270" spans="1:179" s="85" customFormat="1">
      <c r="A270" s="356" t="s">
        <v>319</v>
      </c>
      <c r="B270" s="291" t="s">
        <v>332</v>
      </c>
      <c r="C270" s="271"/>
      <c r="D270" s="271"/>
      <c r="E270" s="110">
        <v>19972</v>
      </c>
      <c r="F270" s="86">
        <v>0</v>
      </c>
      <c r="G270" s="86">
        <v>0</v>
      </c>
      <c r="H270" s="88">
        <v>19972</v>
      </c>
      <c r="I270" s="88">
        <v>10615</v>
      </c>
      <c r="J270" s="88"/>
      <c r="K270" s="88"/>
      <c r="L270" s="88"/>
      <c r="M270" s="88">
        <v>9899.6589999999997</v>
      </c>
      <c r="N270" s="88">
        <v>0</v>
      </c>
      <c r="O270" s="88">
        <v>0</v>
      </c>
      <c r="P270" s="88">
        <v>9899.6589999999997</v>
      </c>
      <c r="Q270" s="90">
        <f t="shared" si="49"/>
        <v>2000</v>
      </c>
      <c r="R270" s="86">
        <v>0</v>
      </c>
      <c r="S270" s="86">
        <v>0</v>
      </c>
      <c r="T270" s="86">
        <v>0</v>
      </c>
      <c r="U270" s="88">
        <v>0</v>
      </c>
      <c r="V270" s="88">
        <v>0</v>
      </c>
      <c r="W270" s="88">
        <v>2000</v>
      </c>
      <c r="X270" s="88"/>
      <c r="Y270" s="86">
        <v>0</v>
      </c>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2"/>
      <c r="DJ270" s="82"/>
      <c r="DK270" s="82"/>
      <c r="DL270" s="82"/>
      <c r="DM270" s="82"/>
      <c r="DN270" s="82"/>
      <c r="DO270" s="82"/>
      <c r="DP270" s="82"/>
      <c r="DQ270" s="82"/>
      <c r="DR270" s="82"/>
      <c r="DS270" s="82"/>
      <c r="DT270" s="82"/>
      <c r="DU270" s="82"/>
      <c r="DV270" s="82"/>
      <c r="DW270" s="82"/>
      <c r="DX270" s="82"/>
      <c r="DY270" s="82"/>
      <c r="DZ270" s="82"/>
      <c r="EA270" s="82"/>
      <c r="EB270" s="82"/>
      <c r="EC270" s="82"/>
      <c r="ED270" s="82"/>
      <c r="EE270" s="82"/>
      <c r="EF270" s="82"/>
      <c r="EG270" s="82"/>
      <c r="EH270" s="82"/>
      <c r="EI270" s="82"/>
      <c r="EJ270" s="82"/>
      <c r="EK270" s="82"/>
      <c r="EL270" s="82"/>
      <c r="EM270" s="82"/>
      <c r="EN270" s="82"/>
      <c r="EO270" s="82"/>
      <c r="EP270" s="82"/>
      <c r="EQ270" s="82"/>
      <c r="ER270" s="82"/>
      <c r="ES270" s="82"/>
      <c r="ET270" s="82"/>
      <c r="EU270" s="82"/>
      <c r="EV270" s="82"/>
      <c r="EW270" s="82"/>
      <c r="EX270" s="82"/>
      <c r="EY270" s="82"/>
      <c r="EZ270" s="82"/>
      <c r="FA270" s="82"/>
      <c r="FB270" s="82"/>
      <c r="FC270" s="82"/>
      <c r="FD270" s="82"/>
      <c r="FE270" s="82"/>
      <c r="FF270" s="82"/>
      <c r="FG270" s="82"/>
      <c r="FH270" s="82"/>
      <c r="FI270" s="82"/>
      <c r="FJ270" s="82"/>
      <c r="FK270" s="82"/>
      <c r="FL270" s="82"/>
      <c r="FM270" s="82"/>
      <c r="FN270" s="82"/>
      <c r="FO270" s="82"/>
      <c r="FP270" s="82"/>
      <c r="FQ270" s="82"/>
      <c r="FR270" s="82"/>
      <c r="FS270" s="82"/>
      <c r="FT270" s="82"/>
      <c r="FU270" s="82"/>
      <c r="FV270" s="82"/>
      <c r="FW270" s="82"/>
    </row>
    <row r="271" spans="1:179" s="85" customFormat="1" ht="102">
      <c r="A271" s="354">
        <v>1</v>
      </c>
      <c r="B271" s="266" t="s">
        <v>1006</v>
      </c>
      <c r="C271" s="271" t="s">
        <v>1083</v>
      </c>
      <c r="D271" s="271" t="s">
        <v>1084</v>
      </c>
      <c r="E271" s="110">
        <v>19972</v>
      </c>
      <c r="F271" s="86"/>
      <c r="G271" s="86"/>
      <c r="H271" s="88">
        <v>19972</v>
      </c>
      <c r="I271" s="88">
        <v>10615</v>
      </c>
      <c r="J271" s="88"/>
      <c r="K271" s="88"/>
      <c r="L271" s="88"/>
      <c r="M271" s="88">
        <v>9899.6589999999997</v>
      </c>
      <c r="N271" s="88"/>
      <c r="O271" s="88"/>
      <c r="P271" s="88">
        <v>9899.6589999999997</v>
      </c>
      <c r="Q271" s="90">
        <f t="shared" si="49"/>
        <v>2000</v>
      </c>
      <c r="R271" s="86"/>
      <c r="S271" s="86"/>
      <c r="T271" s="86"/>
      <c r="U271" s="88"/>
      <c r="V271" s="88"/>
      <c r="W271" s="88">
        <v>2000</v>
      </c>
      <c r="X271" s="88"/>
      <c r="Y271" s="86"/>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2"/>
      <c r="DJ271" s="82"/>
      <c r="DK271" s="82"/>
      <c r="DL271" s="82"/>
      <c r="DM271" s="82"/>
      <c r="DN271" s="82"/>
      <c r="DO271" s="82"/>
      <c r="DP271" s="82"/>
      <c r="DQ271" s="82"/>
      <c r="DR271" s="82"/>
      <c r="DS271" s="82"/>
      <c r="DT271" s="82"/>
      <c r="DU271" s="82"/>
      <c r="DV271" s="82"/>
      <c r="DW271" s="82"/>
      <c r="DX271" s="82"/>
      <c r="DY271" s="82"/>
      <c r="DZ271" s="82"/>
      <c r="EA271" s="82"/>
      <c r="EB271" s="82"/>
      <c r="EC271" s="82"/>
      <c r="ED271" s="82"/>
      <c r="EE271" s="82"/>
      <c r="EF271" s="82"/>
      <c r="EG271" s="82"/>
      <c r="EH271" s="82"/>
      <c r="EI271" s="82"/>
      <c r="EJ271" s="82"/>
      <c r="EK271" s="82"/>
      <c r="EL271" s="82"/>
      <c r="EM271" s="82"/>
      <c r="EN271" s="82"/>
      <c r="EO271" s="82"/>
      <c r="EP271" s="82"/>
      <c r="EQ271" s="82"/>
      <c r="ER271" s="82"/>
      <c r="ES271" s="82"/>
      <c r="ET271" s="82"/>
      <c r="EU271" s="82"/>
      <c r="EV271" s="82"/>
      <c r="EW271" s="82"/>
      <c r="EX271" s="82"/>
      <c r="EY271" s="82"/>
      <c r="EZ271" s="82"/>
      <c r="FA271" s="82"/>
      <c r="FB271" s="82"/>
      <c r="FC271" s="82"/>
      <c r="FD271" s="82"/>
      <c r="FE271" s="82"/>
      <c r="FF271" s="82"/>
      <c r="FG271" s="82"/>
      <c r="FH271" s="82"/>
      <c r="FI271" s="82"/>
      <c r="FJ271" s="82"/>
      <c r="FK271" s="82"/>
      <c r="FL271" s="82"/>
      <c r="FM271" s="82"/>
      <c r="FN271" s="82"/>
      <c r="FO271" s="82"/>
      <c r="FP271" s="82"/>
      <c r="FQ271" s="82"/>
      <c r="FR271" s="82"/>
      <c r="FS271" s="82"/>
      <c r="FT271" s="82"/>
      <c r="FU271" s="82"/>
      <c r="FV271" s="82"/>
      <c r="FW271" s="82"/>
    </row>
    <row r="272" spans="1:179" s="85" customFormat="1" ht="17.25" customHeight="1">
      <c r="A272" s="356" t="s">
        <v>328</v>
      </c>
      <c r="B272" s="291" t="s">
        <v>338</v>
      </c>
      <c r="C272" s="268"/>
      <c r="D272" s="268"/>
      <c r="E272" s="110">
        <v>26888933.020743001</v>
      </c>
      <c r="F272" s="86">
        <v>2427035.3289999999</v>
      </c>
      <c r="G272" s="86">
        <v>6236158</v>
      </c>
      <c r="H272" s="86">
        <v>15135656.485743001</v>
      </c>
      <c r="I272" s="86">
        <v>1935783.9009999998</v>
      </c>
      <c r="J272" s="86"/>
      <c r="K272" s="86"/>
      <c r="L272" s="86"/>
      <c r="M272" s="86">
        <v>10991056.228913</v>
      </c>
      <c r="N272" s="86">
        <v>770785.06226799998</v>
      </c>
      <c r="O272" s="86">
        <v>2555339.3629820002</v>
      </c>
      <c r="P272" s="86">
        <v>7664566.9466630006</v>
      </c>
      <c r="Q272" s="104">
        <f>R272+S272+T272+U272+V272+W272+X272+Y272</f>
        <v>1899043.4580000001</v>
      </c>
      <c r="R272" s="86">
        <v>236400</v>
      </c>
      <c r="S272" s="86">
        <v>848320</v>
      </c>
      <c r="T272" s="86">
        <v>283747.4580000001</v>
      </c>
      <c r="U272" s="86">
        <v>220426</v>
      </c>
      <c r="V272" s="86">
        <v>0</v>
      </c>
      <c r="W272" s="86">
        <v>350</v>
      </c>
      <c r="X272" s="86"/>
      <c r="Y272" s="86">
        <v>309800</v>
      </c>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2"/>
      <c r="DJ272" s="82"/>
      <c r="DK272" s="82"/>
      <c r="DL272" s="82"/>
      <c r="DM272" s="82"/>
      <c r="DN272" s="82"/>
      <c r="DO272" s="82"/>
      <c r="DP272" s="82"/>
      <c r="DQ272" s="82"/>
      <c r="DR272" s="82"/>
      <c r="DS272" s="82"/>
      <c r="DT272" s="82"/>
      <c r="DU272" s="82"/>
      <c r="DV272" s="82"/>
      <c r="DW272" s="82"/>
      <c r="DX272" s="82"/>
      <c r="DY272" s="82"/>
      <c r="DZ272" s="82"/>
      <c r="EA272" s="82"/>
      <c r="EB272" s="82"/>
      <c r="EC272" s="82"/>
      <c r="ED272" s="82"/>
      <c r="EE272" s="82"/>
      <c r="EF272" s="82"/>
      <c r="EG272" s="82"/>
      <c r="EH272" s="82"/>
      <c r="EI272" s="82"/>
      <c r="EJ272" s="82"/>
      <c r="EK272" s="82"/>
      <c r="EL272" s="82"/>
      <c r="EM272" s="82"/>
      <c r="EN272" s="82"/>
      <c r="EO272" s="82"/>
      <c r="EP272" s="82"/>
      <c r="EQ272" s="82"/>
      <c r="ER272" s="82"/>
      <c r="ES272" s="82"/>
      <c r="ET272" s="82"/>
      <c r="EU272" s="82"/>
      <c r="EV272" s="82"/>
      <c r="EW272" s="82"/>
      <c r="EX272" s="82"/>
      <c r="EY272" s="82"/>
      <c r="EZ272" s="82"/>
      <c r="FA272" s="82"/>
      <c r="FB272" s="82"/>
      <c r="FC272" s="82"/>
      <c r="FD272" s="82"/>
      <c r="FE272" s="82"/>
      <c r="FF272" s="82"/>
      <c r="FG272" s="82"/>
      <c r="FH272" s="82"/>
      <c r="FI272" s="82"/>
      <c r="FJ272" s="82"/>
      <c r="FK272" s="82"/>
      <c r="FL272" s="82"/>
      <c r="FM272" s="82"/>
      <c r="FN272" s="82"/>
      <c r="FO272" s="82"/>
      <c r="FP272" s="82"/>
      <c r="FQ272" s="82"/>
      <c r="FR272" s="82"/>
      <c r="FS272" s="82"/>
      <c r="FT272" s="82"/>
      <c r="FU272" s="82"/>
      <c r="FV272" s="82"/>
      <c r="FW272" s="82"/>
    </row>
    <row r="273" spans="1:179" s="85" customFormat="1" ht="38.25">
      <c r="A273" s="356" t="s">
        <v>724</v>
      </c>
      <c r="B273" s="275" t="s">
        <v>725</v>
      </c>
      <c r="C273" s="268"/>
      <c r="D273" s="268"/>
      <c r="E273" s="110">
        <v>5753969.6979999999</v>
      </c>
      <c r="F273" s="88">
        <v>1302895.3289999999</v>
      </c>
      <c r="G273" s="88">
        <v>1349394</v>
      </c>
      <c r="H273" s="88">
        <v>3038058.003</v>
      </c>
      <c r="I273" s="88">
        <v>1401769.814</v>
      </c>
      <c r="J273" s="88"/>
      <c r="K273" s="88"/>
      <c r="L273" s="88"/>
      <c r="M273" s="88">
        <v>2501107.355399</v>
      </c>
      <c r="N273" s="88">
        <v>570464.59308499994</v>
      </c>
      <c r="O273" s="88">
        <v>838051</v>
      </c>
      <c r="P273" s="88">
        <v>1092341.7623139999</v>
      </c>
      <c r="Q273" s="90">
        <f t="shared" si="49"/>
        <v>578091</v>
      </c>
      <c r="R273" s="86">
        <v>119400</v>
      </c>
      <c r="S273" s="86">
        <v>117700</v>
      </c>
      <c r="T273" s="86">
        <v>116701</v>
      </c>
      <c r="U273" s="88">
        <v>55200</v>
      </c>
      <c r="V273" s="88">
        <v>0</v>
      </c>
      <c r="W273" s="88">
        <v>350</v>
      </c>
      <c r="X273" s="88"/>
      <c r="Y273" s="86">
        <v>168740</v>
      </c>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c r="DR273" s="82"/>
      <c r="DS273" s="82"/>
      <c r="DT273" s="82"/>
      <c r="DU273" s="82"/>
      <c r="DV273" s="82"/>
      <c r="DW273" s="82"/>
      <c r="DX273" s="82"/>
      <c r="DY273" s="82"/>
      <c r="DZ273" s="82"/>
      <c r="EA273" s="82"/>
      <c r="EB273" s="82"/>
      <c r="EC273" s="82"/>
      <c r="ED273" s="82"/>
      <c r="EE273" s="82"/>
      <c r="EF273" s="82"/>
      <c r="EG273" s="82"/>
      <c r="EH273" s="82"/>
      <c r="EI273" s="82"/>
      <c r="EJ273" s="82"/>
      <c r="EK273" s="82"/>
      <c r="EL273" s="82"/>
      <c r="EM273" s="82"/>
      <c r="EN273" s="82"/>
      <c r="EO273" s="82"/>
      <c r="EP273" s="82"/>
      <c r="EQ273" s="82"/>
      <c r="ER273" s="82"/>
      <c r="ES273" s="82"/>
      <c r="ET273" s="82"/>
      <c r="EU273" s="82"/>
      <c r="EV273" s="82"/>
      <c r="EW273" s="82"/>
      <c r="EX273" s="82"/>
      <c r="EY273" s="82"/>
      <c r="EZ273" s="82"/>
      <c r="FA273" s="82"/>
      <c r="FB273" s="82"/>
      <c r="FC273" s="82"/>
      <c r="FD273" s="82"/>
      <c r="FE273" s="82"/>
      <c r="FF273" s="82"/>
      <c r="FG273" s="82"/>
      <c r="FH273" s="82"/>
      <c r="FI273" s="82"/>
      <c r="FJ273" s="82"/>
      <c r="FK273" s="82"/>
      <c r="FL273" s="82"/>
      <c r="FM273" s="82"/>
      <c r="FN273" s="82"/>
      <c r="FO273" s="82"/>
      <c r="FP273" s="82"/>
      <c r="FQ273" s="82"/>
      <c r="FR273" s="82"/>
      <c r="FS273" s="82"/>
      <c r="FT273" s="82"/>
      <c r="FU273" s="82"/>
      <c r="FV273" s="82"/>
      <c r="FW273" s="82"/>
    </row>
    <row r="274" spans="1:179" s="85" customFormat="1" ht="25.5">
      <c r="A274" s="356" t="s">
        <v>1007</v>
      </c>
      <c r="B274" s="275" t="s">
        <v>1008</v>
      </c>
      <c r="C274" s="268"/>
      <c r="D274" s="268"/>
      <c r="E274" s="110">
        <v>63000</v>
      </c>
      <c r="F274" s="86">
        <v>0</v>
      </c>
      <c r="G274" s="86">
        <v>0</v>
      </c>
      <c r="H274" s="88">
        <v>63000</v>
      </c>
      <c r="I274" s="88">
        <v>30000</v>
      </c>
      <c r="J274" s="88"/>
      <c r="K274" s="88"/>
      <c r="L274" s="88"/>
      <c r="M274" s="88">
        <v>29997.949000000001</v>
      </c>
      <c r="N274" s="88">
        <v>0</v>
      </c>
      <c r="O274" s="88">
        <v>0</v>
      </c>
      <c r="P274" s="88">
        <v>29997.949000000001</v>
      </c>
      <c r="Q274" s="90">
        <f t="shared" si="49"/>
        <v>5000</v>
      </c>
      <c r="R274" s="86">
        <v>0</v>
      </c>
      <c r="S274" s="86">
        <v>0</v>
      </c>
      <c r="T274" s="86">
        <v>5000</v>
      </c>
      <c r="U274" s="88">
        <v>0</v>
      </c>
      <c r="V274" s="88">
        <v>0</v>
      </c>
      <c r="W274" s="88">
        <v>0</v>
      </c>
      <c r="X274" s="88"/>
      <c r="Y274" s="86">
        <v>0</v>
      </c>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82"/>
      <c r="DM274" s="82"/>
      <c r="DN274" s="82"/>
      <c r="DO274" s="82"/>
      <c r="DP274" s="82"/>
      <c r="DQ274" s="82"/>
      <c r="DR274" s="82"/>
      <c r="DS274" s="82"/>
      <c r="DT274" s="82"/>
      <c r="DU274" s="82"/>
      <c r="DV274" s="82"/>
      <c r="DW274" s="82"/>
      <c r="DX274" s="82"/>
      <c r="DY274" s="82"/>
      <c r="DZ274" s="82"/>
      <c r="EA274" s="82"/>
      <c r="EB274" s="82"/>
      <c r="EC274" s="82"/>
      <c r="ED274" s="82"/>
      <c r="EE274" s="82"/>
      <c r="EF274" s="82"/>
      <c r="EG274" s="82"/>
      <c r="EH274" s="82"/>
      <c r="EI274" s="82"/>
      <c r="EJ274" s="82"/>
      <c r="EK274" s="82"/>
      <c r="EL274" s="82"/>
      <c r="EM274" s="82"/>
      <c r="EN274" s="82"/>
      <c r="EO274" s="82"/>
      <c r="EP274" s="82"/>
      <c r="EQ274" s="82"/>
      <c r="ER274" s="82"/>
      <c r="ES274" s="82"/>
      <c r="ET274" s="82"/>
      <c r="EU274" s="82"/>
      <c r="EV274" s="82"/>
      <c r="EW274" s="82"/>
      <c r="EX274" s="82"/>
      <c r="EY274" s="82"/>
      <c r="EZ274" s="82"/>
      <c r="FA274" s="82"/>
      <c r="FB274" s="82"/>
      <c r="FC274" s="82"/>
      <c r="FD274" s="82"/>
      <c r="FE274" s="82"/>
      <c r="FF274" s="82"/>
      <c r="FG274" s="82"/>
      <c r="FH274" s="82"/>
      <c r="FI274" s="82"/>
      <c r="FJ274" s="82"/>
      <c r="FK274" s="82"/>
      <c r="FL274" s="82"/>
      <c r="FM274" s="82"/>
      <c r="FN274" s="82"/>
      <c r="FO274" s="82"/>
      <c r="FP274" s="82"/>
      <c r="FQ274" s="82"/>
      <c r="FR274" s="82"/>
      <c r="FS274" s="82"/>
      <c r="FT274" s="82"/>
      <c r="FU274" s="82"/>
      <c r="FV274" s="82"/>
      <c r="FW274" s="82"/>
    </row>
    <row r="275" spans="1:179" s="85" customFormat="1" ht="25.5">
      <c r="A275" s="356">
        <v>-1</v>
      </c>
      <c r="B275" s="275" t="s">
        <v>339</v>
      </c>
      <c r="C275" s="268"/>
      <c r="D275" s="268"/>
      <c r="E275" s="110">
        <v>63000</v>
      </c>
      <c r="F275" s="86">
        <v>0</v>
      </c>
      <c r="G275" s="86">
        <v>0</v>
      </c>
      <c r="H275" s="88">
        <v>63000</v>
      </c>
      <c r="I275" s="88">
        <v>30000</v>
      </c>
      <c r="J275" s="88"/>
      <c r="K275" s="88"/>
      <c r="L275" s="88"/>
      <c r="M275" s="88">
        <v>29997.949000000001</v>
      </c>
      <c r="N275" s="88">
        <v>0</v>
      </c>
      <c r="O275" s="88">
        <v>0</v>
      </c>
      <c r="P275" s="88">
        <v>29997.949000000001</v>
      </c>
      <c r="Q275" s="90">
        <f t="shared" si="49"/>
        <v>5000</v>
      </c>
      <c r="R275" s="86">
        <v>0</v>
      </c>
      <c r="S275" s="86">
        <v>0</v>
      </c>
      <c r="T275" s="86">
        <v>5000</v>
      </c>
      <c r="U275" s="88">
        <v>0</v>
      </c>
      <c r="V275" s="88">
        <v>0</v>
      </c>
      <c r="W275" s="88">
        <v>0</v>
      </c>
      <c r="X275" s="88"/>
      <c r="Y275" s="86">
        <v>0</v>
      </c>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82"/>
      <c r="DM275" s="82"/>
      <c r="DN275" s="82"/>
      <c r="DO275" s="82"/>
      <c r="DP275" s="82"/>
      <c r="DQ275" s="82"/>
      <c r="DR275" s="82"/>
      <c r="DS275" s="82"/>
      <c r="DT275" s="82"/>
      <c r="DU275" s="82"/>
      <c r="DV275" s="82"/>
      <c r="DW275" s="82"/>
      <c r="DX275" s="82"/>
      <c r="DY275" s="82"/>
      <c r="DZ275" s="82"/>
      <c r="EA275" s="82"/>
      <c r="EB275" s="82"/>
      <c r="EC275" s="82"/>
      <c r="ED275" s="82"/>
      <c r="EE275" s="82"/>
      <c r="EF275" s="82"/>
      <c r="EG275" s="82"/>
      <c r="EH275" s="82"/>
      <c r="EI275" s="82"/>
      <c r="EJ275" s="82"/>
      <c r="EK275" s="82"/>
      <c r="EL275" s="82"/>
      <c r="EM275" s="82"/>
      <c r="EN275" s="82"/>
      <c r="EO275" s="82"/>
      <c r="EP275" s="82"/>
      <c r="EQ275" s="82"/>
      <c r="ER275" s="82"/>
      <c r="ES275" s="82"/>
      <c r="ET275" s="82"/>
      <c r="EU275" s="82"/>
      <c r="EV275" s="82"/>
      <c r="EW275" s="82"/>
      <c r="EX275" s="82"/>
      <c r="EY275" s="82"/>
      <c r="EZ275" s="82"/>
      <c r="FA275" s="82"/>
      <c r="FB275" s="82"/>
      <c r="FC275" s="82"/>
      <c r="FD275" s="82"/>
      <c r="FE275" s="82"/>
      <c r="FF275" s="82"/>
      <c r="FG275" s="82"/>
      <c r="FH275" s="82"/>
      <c r="FI275" s="82"/>
      <c r="FJ275" s="82"/>
      <c r="FK275" s="82"/>
      <c r="FL275" s="82"/>
      <c r="FM275" s="82"/>
      <c r="FN275" s="82"/>
      <c r="FO275" s="82"/>
      <c r="FP275" s="82"/>
      <c r="FQ275" s="82"/>
      <c r="FR275" s="82"/>
      <c r="FS275" s="82"/>
      <c r="FT275" s="82"/>
      <c r="FU275" s="82"/>
      <c r="FV275" s="82"/>
      <c r="FW275" s="82"/>
    </row>
    <row r="276" spans="1:179" s="85" customFormat="1">
      <c r="A276" s="356" t="s">
        <v>319</v>
      </c>
      <c r="B276" s="275" t="s">
        <v>321</v>
      </c>
      <c r="C276" s="268"/>
      <c r="D276" s="268"/>
      <c r="E276" s="110">
        <v>63000</v>
      </c>
      <c r="F276" s="86">
        <v>0</v>
      </c>
      <c r="G276" s="86">
        <v>0</v>
      </c>
      <c r="H276" s="88">
        <v>63000</v>
      </c>
      <c r="I276" s="88">
        <v>30000</v>
      </c>
      <c r="J276" s="88"/>
      <c r="K276" s="88"/>
      <c r="L276" s="88"/>
      <c r="M276" s="88">
        <v>29997.949000000001</v>
      </c>
      <c r="N276" s="88">
        <v>0</v>
      </c>
      <c r="O276" s="88">
        <v>0</v>
      </c>
      <c r="P276" s="88">
        <v>29997.949000000001</v>
      </c>
      <c r="Q276" s="90">
        <f t="shared" si="49"/>
        <v>5000</v>
      </c>
      <c r="R276" s="86">
        <v>0</v>
      </c>
      <c r="S276" s="86">
        <v>0</v>
      </c>
      <c r="T276" s="86">
        <v>5000</v>
      </c>
      <c r="U276" s="88">
        <v>0</v>
      </c>
      <c r="V276" s="88">
        <v>0</v>
      </c>
      <c r="W276" s="88">
        <v>0</v>
      </c>
      <c r="X276" s="88"/>
      <c r="Y276" s="86">
        <v>0</v>
      </c>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82"/>
      <c r="DM276" s="82"/>
      <c r="DN276" s="82"/>
      <c r="DO276" s="82"/>
      <c r="DP276" s="82"/>
      <c r="DQ276" s="82"/>
      <c r="DR276" s="82"/>
      <c r="DS276" s="82"/>
      <c r="DT276" s="82"/>
      <c r="DU276" s="82"/>
      <c r="DV276" s="82"/>
      <c r="DW276" s="82"/>
      <c r="DX276" s="82"/>
      <c r="DY276" s="82"/>
      <c r="DZ276" s="82"/>
      <c r="EA276" s="82"/>
      <c r="EB276" s="82"/>
      <c r="EC276" s="82"/>
      <c r="ED276" s="82"/>
      <c r="EE276" s="82"/>
      <c r="EF276" s="82"/>
      <c r="EG276" s="82"/>
      <c r="EH276" s="82"/>
      <c r="EI276" s="82"/>
      <c r="EJ276" s="82"/>
      <c r="EK276" s="82"/>
      <c r="EL276" s="82"/>
      <c r="EM276" s="82"/>
      <c r="EN276" s="82"/>
      <c r="EO276" s="82"/>
      <c r="EP276" s="82"/>
      <c r="EQ276" s="82"/>
      <c r="ER276" s="82"/>
      <c r="ES276" s="82"/>
      <c r="ET276" s="82"/>
      <c r="EU276" s="82"/>
      <c r="EV276" s="82"/>
      <c r="EW276" s="82"/>
      <c r="EX276" s="82"/>
      <c r="EY276" s="82"/>
      <c r="EZ276" s="82"/>
      <c r="FA276" s="82"/>
      <c r="FB276" s="82"/>
      <c r="FC276" s="82"/>
      <c r="FD276" s="82"/>
      <c r="FE276" s="82"/>
      <c r="FF276" s="82"/>
      <c r="FG276" s="82"/>
      <c r="FH276" s="82"/>
      <c r="FI276" s="82"/>
      <c r="FJ276" s="82"/>
      <c r="FK276" s="82"/>
      <c r="FL276" s="82"/>
      <c r="FM276" s="82"/>
      <c r="FN276" s="82"/>
      <c r="FO276" s="82"/>
      <c r="FP276" s="82"/>
      <c r="FQ276" s="82"/>
      <c r="FR276" s="82"/>
      <c r="FS276" s="82"/>
      <c r="FT276" s="82"/>
      <c r="FU276" s="82"/>
      <c r="FV276" s="82"/>
      <c r="FW276" s="82"/>
    </row>
    <row r="277" spans="1:179" s="85" customFormat="1" ht="51">
      <c r="A277" s="352">
        <v>1</v>
      </c>
      <c r="B277" s="266" t="s">
        <v>485</v>
      </c>
      <c r="C277" s="271" t="s">
        <v>486</v>
      </c>
      <c r="D277" s="271" t="s">
        <v>487</v>
      </c>
      <c r="E277" s="110">
        <v>63000</v>
      </c>
      <c r="F277" s="86"/>
      <c r="G277" s="86"/>
      <c r="H277" s="88">
        <v>63000</v>
      </c>
      <c r="I277" s="88">
        <v>30000</v>
      </c>
      <c r="J277" s="88"/>
      <c r="K277" s="88"/>
      <c r="L277" s="88"/>
      <c r="M277" s="88">
        <v>29997.949000000001</v>
      </c>
      <c r="N277" s="88"/>
      <c r="O277" s="88"/>
      <c r="P277" s="88">
        <v>29997.949000000001</v>
      </c>
      <c r="Q277" s="90">
        <f t="shared" si="49"/>
        <v>5000</v>
      </c>
      <c r="R277" s="86"/>
      <c r="S277" s="86"/>
      <c r="T277" s="86">
        <v>5000</v>
      </c>
      <c r="U277" s="88"/>
      <c r="V277" s="88"/>
      <c r="W277" s="88"/>
      <c r="X277" s="88"/>
      <c r="Y277" s="86"/>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2"/>
      <c r="DJ277" s="82"/>
      <c r="DK277" s="82"/>
      <c r="DL277" s="82"/>
      <c r="DM277" s="82"/>
      <c r="DN277" s="82"/>
      <c r="DO277" s="82"/>
      <c r="DP277" s="82"/>
      <c r="DQ277" s="82"/>
      <c r="DR277" s="82"/>
      <c r="DS277" s="82"/>
      <c r="DT277" s="82"/>
      <c r="DU277" s="82"/>
      <c r="DV277" s="82"/>
      <c r="DW277" s="82"/>
      <c r="DX277" s="82"/>
      <c r="DY277" s="82"/>
      <c r="DZ277" s="82"/>
      <c r="EA277" s="82"/>
      <c r="EB277" s="82"/>
      <c r="EC277" s="82"/>
      <c r="ED277" s="82"/>
      <c r="EE277" s="82"/>
      <c r="EF277" s="82"/>
      <c r="EG277" s="82"/>
      <c r="EH277" s="82"/>
      <c r="EI277" s="82"/>
      <c r="EJ277" s="82"/>
      <c r="EK277" s="82"/>
      <c r="EL277" s="82"/>
      <c r="EM277" s="82"/>
      <c r="EN277" s="82"/>
      <c r="EO277" s="82"/>
      <c r="EP277" s="82"/>
      <c r="EQ277" s="82"/>
      <c r="ER277" s="82"/>
      <c r="ES277" s="82"/>
      <c r="ET277" s="82"/>
      <c r="EU277" s="82"/>
      <c r="EV277" s="82"/>
      <c r="EW277" s="82"/>
      <c r="EX277" s="82"/>
      <c r="EY277" s="82"/>
      <c r="EZ277" s="82"/>
      <c r="FA277" s="82"/>
      <c r="FB277" s="82"/>
      <c r="FC277" s="82"/>
      <c r="FD277" s="82"/>
      <c r="FE277" s="82"/>
      <c r="FF277" s="82"/>
      <c r="FG277" s="82"/>
      <c r="FH277" s="82"/>
      <c r="FI277" s="82"/>
      <c r="FJ277" s="82"/>
      <c r="FK277" s="82"/>
      <c r="FL277" s="82"/>
      <c r="FM277" s="82"/>
      <c r="FN277" s="82"/>
      <c r="FO277" s="82"/>
      <c r="FP277" s="82"/>
      <c r="FQ277" s="82"/>
      <c r="FR277" s="82"/>
      <c r="FS277" s="82"/>
      <c r="FT277" s="82"/>
      <c r="FU277" s="82"/>
      <c r="FV277" s="82"/>
      <c r="FW277" s="82"/>
    </row>
    <row r="278" spans="1:179" s="85" customFormat="1" ht="25.5">
      <c r="A278" s="356" t="s">
        <v>1009</v>
      </c>
      <c r="B278" s="275" t="s">
        <v>488</v>
      </c>
      <c r="C278" s="268"/>
      <c r="D278" s="268"/>
      <c r="E278" s="110">
        <v>266139.636</v>
      </c>
      <c r="F278" s="86">
        <v>126847</v>
      </c>
      <c r="G278" s="86">
        <v>80000</v>
      </c>
      <c r="H278" s="86">
        <v>59292.635999999999</v>
      </c>
      <c r="I278" s="86">
        <v>70772</v>
      </c>
      <c r="J278" s="86"/>
      <c r="K278" s="86"/>
      <c r="L278" s="86"/>
      <c r="M278" s="86">
        <v>161489.552</v>
      </c>
      <c r="N278" s="86">
        <v>72814.366999999998</v>
      </c>
      <c r="O278" s="86">
        <v>56480</v>
      </c>
      <c r="P278" s="86">
        <v>32195.184999999998</v>
      </c>
      <c r="Q278" s="104">
        <f t="shared" si="49"/>
        <v>13401</v>
      </c>
      <c r="R278" s="86">
        <v>0</v>
      </c>
      <c r="S278" s="86">
        <v>0</v>
      </c>
      <c r="T278" s="86">
        <v>13401</v>
      </c>
      <c r="U278" s="86">
        <v>0</v>
      </c>
      <c r="V278" s="86">
        <v>0</v>
      </c>
      <c r="W278" s="86">
        <v>0</v>
      </c>
      <c r="X278" s="86"/>
      <c r="Y278" s="86">
        <v>0</v>
      </c>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82"/>
      <c r="DM278" s="82"/>
      <c r="DN278" s="82"/>
      <c r="DO278" s="82"/>
      <c r="DP278" s="82"/>
      <c r="DQ278" s="82"/>
      <c r="DR278" s="82"/>
      <c r="DS278" s="82"/>
      <c r="DT278" s="82"/>
      <c r="DU278" s="82"/>
      <c r="DV278" s="82"/>
      <c r="DW278" s="82"/>
      <c r="DX278" s="82"/>
      <c r="DY278" s="82"/>
      <c r="DZ278" s="82"/>
      <c r="EA278" s="82"/>
      <c r="EB278" s="82"/>
      <c r="EC278" s="82"/>
      <c r="ED278" s="82"/>
      <c r="EE278" s="82"/>
      <c r="EF278" s="82"/>
      <c r="EG278" s="82"/>
      <c r="EH278" s="82"/>
      <c r="EI278" s="82"/>
      <c r="EJ278" s="82"/>
      <c r="EK278" s="82"/>
      <c r="EL278" s="82"/>
      <c r="EM278" s="82"/>
      <c r="EN278" s="82"/>
      <c r="EO278" s="82"/>
      <c r="EP278" s="82"/>
      <c r="EQ278" s="82"/>
      <c r="ER278" s="82"/>
      <c r="ES278" s="82"/>
      <c r="ET278" s="82"/>
      <c r="EU278" s="82"/>
      <c r="EV278" s="82"/>
      <c r="EW278" s="82"/>
      <c r="EX278" s="82"/>
      <c r="EY278" s="82"/>
      <c r="EZ278" s="82"/>
      <c r="FA278" s="82"/>
      <c r="FB278" s="82"/>
      <c r="FC278" s="82"/>
      <c r="FD278" s="82"/>
      <c r="FE278" s="82"/>
      <c r="FF278" s="82"/>
      <c r="FG278" s="82"/>
      <c r="FH278" s="82"/>
      <c r="FI278" s="82"/>
      <c r="FJ278" s="82"/>
      <c r="FK278" s="82"/>
      <c r="FL278" s="82"/>
      <c r="FM278" s="82"/>
      <c r="FN278" s="82"/>
      <c r="FO278" s="82"/>
      <c r="FP278" s="82"/>
      <c r="FQ278" s="82"/>
      <c r="FR278" s="82"/>
      <c r="FS278" s="82"/>
      <c r="FT278" s="82"/>
      <c r="FU278" s="82"/>
      <c r="FV278" s="82"/>
      <c r="FW278" s="82"/>
    </row>
    <row r="279" spans="1:179" s="85" customFormat="1" ht="25.5">
      <c r="A279" s="356">
        <v>-1</v>
      </c>
      <c r="B279" s="291" t="s">
        <v>901</v>
      </c>
      <c r="C279" s="268"/>
      <c r="D279" s="268"/>
      <c r="E279" s="110">
        <v>84481</v>
      </c>
      <c r="F279" s="88">
        <v>0</v>
      </c>
      <c r="G279" s="88">
        <v>80000</v>
      </c>
      <c r="H279" s="88">
        <v>4481</v>
      </c>
      <c r="I279" s="88">
        <v>56684</v>
      </c>
      <c r="J279" s="88"/>
      <c r="K279" s="88"/>
      <c r="L279" s="88"/>
      <c r="M279" s="88">
        <v>56630</v>
      </c>
      <c r="N279" s="88">
        <v>0</v>
      </c>
      <c r="O279" s="88">
        <v>56480</v>
      </c>
      <c r="P279" s="88">
        <v>150</v>
      </c>
      <c r="Q279" s="90">
        <f t="shared" si="49"/>
        <v>0</v>
      </c>
      <c r="R279" s="86">
        <v>0</v>
      </c>
      <c r="S279" s="86">
        <v>0</v>
      </c>
      <c r="T279" s="86">
        <v>0</v>
      </c>
      <c r="U279" s="88">
        <v>0</v>
      </c>
      <c r="V279" s="88">
        <v>0</v>
      </c>
      <c r="W279" s="88">
        <v>0</v>
      </c>
      <c r="X279" s="88"/>
      <c r="Y279" s="86">
        <v>0</v>
      </c>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2"/>
      <c r="DJ279" s="82"/>
      <c r="DK279" s="82"/>
      <c r="DL279" s="82"/>
      <c r="DM279" s="82"/>
      <c r="DN279" s="82"/>
      <c r="DO279" s="82"/>
      <c r="DP279" s="82"/>
      <c r="DQ279" s="82"/>
      <c r="DR279" s="82"/>
      <c r="DS279" s="82"/>
      <c r="DT279" s="82"/>
      <c r="DU279" s="82"/>
      <c r="DV279" s="82"/>
      <c r="DW279" s="82"/>
      <c r="DX279" s="82"/>
      <c r="DY279" s="82"/>
      <c r="DZ279" s="82"/>
      <c r="EA279" s="82"/>
      <c r="EB279" s="82"/>
      <c r="EC279" s="82"/>
      <c r="ED279" s="82"/>
      <c r="EE279" s="82"/>
      <c r="EF279" s="82"/>
      <c r="EG279" s="82"/>
      <c r="EH279" s="82"/>
      <c r="EI279" s="82"/>
      <c r="EJ279" s="82"/>
      <c r="EK279" s="82"/>
      <c r="EL279" s="82"/>
      <c r="EM279" s="82"/>
      <c r="EN279" s="82"/>
      <c r="EO279" s="82"/>
      <c r="EP279" s="82"/>
      <c r="EQ279" s="82"/>
      <c r="ER279" s="82"/>
      <c r="ES279" s="82"/>
      <c r="ET279" s="82"/>
      <c r="EU279" s="82"/>
      <c r="EV279" s="82"/>
      <c r="EW279" s="82"/>
      <c r="EX279" s="82"/>
      <c r="EY279" s="82"/>
      <c r="EZ279" s="82"/>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row>
    <row r="280" spans="1:179" s="85" customFormat="1">
      <c r="A280" s="356" t="s">
        <v>319</v>
      </c>
      <c r="B280" s="291" t="s">
        <v>321</v>
      </c>
      <c r="C280" s="268"/>
      <c r="D280" s="116"/>
      <c r="E280" s="110">
        <v>84481</v>
      </c>
      <c r="F280" s="88">
        <v>0</v>
      </c>
      <c r="G280" s="88">
        <v>80000</v>
      </c>
      <c r="H280" s="88">
        <v>4481</v>
      </c>
      <c r="I280" s="88">
        <v>56684</v>
      </c>
      <c r="J280" s="88"/>
      <c r="K280" s="88"/>
      <c r="L280" s="88"/>
      <c r="M280" s="88">
        <v>56630</v>
      </c>
      <c r="N280" s="88">
        <v>0</v>
      </c>
      <c r="O280" s="88">
        <v>56480</v>
      </c>
      <c r="P280" s="88">
        <v>150</v>
      </c>
      <c r="Q280" s="90">
        <f t="shared" si="49"/>
        <v>0</v>
      </c>
      <c r="R280" s="86">
        <v>0</v>
      </c>
      <c r="S280" s="86">
        <v>0</v>
      </c>
      <c r="T280" s="86">
        <v>0</v>
      </c>
      <c r="U280" s="88">
        <v>0</v>
      </c>
      <c r="V280" s="88">
        <v>0</v>
      </c>
      <c r="W280" s="88">
        <v>0</v>
      </c>
      <c r="X280" s="88"/>
      <c r="Y280" s="86">
        <v>0</v>
      </c>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2"/>
      <c r="DI280" s="82"/>
      <c r="DJ280" s="82"/>
      <c r="DK280" s="82"/>
      <c r="DL280" s="82"/>
      <c r="DM280" s="82"/>
      <c r="DN280" s="82"/>
      <c r="DO280" s="82"/>
      <c r="DP280" s="82"/>
      <c r="DQ280" s="82"/>
      <c r="DR280" s="82"/>
      <c r="DS280" s="82"/>
      <c r="DT280" s="82"/>
      <c r="DU280" s="82"/>
      <c r="DV280" s="82"/>
      <c r="DW280" s="82"/>
      <c r="DX280" s="82"/>
      <c r="DY280" s="82"/>
      <c r="DZ280" s="82"/>
      <c r="EA280" s="82"/>
      <c r="EB280" s="82"/>
      <c r="EC280" s="82"/>
      <c r="ED280" s="82"/>
      <c r="EE280" s="82"/>
      <c r="EF280" s="82"/>
      <c r="EG280" s="82"/>
      <c r="EH280" s="82"/>
      <c r="EI280" s="82"/>
      <c r="EJ280" s="82"/>
      <c r="EK280" s="82"/>
      <c r="EL280" s="82"/>
      <c r="EM280" s="82"/>
      <c r="EN280" s="82"/>
      <c r="EO280" s="82"/>
      <c r="EP280" s="82"/>
      <c r="EQ280" s="82"/>
      <c r="ER280" s="82"/>
      <c r="ES280" s="82"/>
      <c r="ET280" s="82"/>
      <c r="EU280" s="82"/>
      <c r="EV280" s="82"/>
      <c r="EW280" s="82"/>
      <c r="EX280" s="82"/>
      <c r="EY280" s="82"/>
      <c r="EZ280" s="82"/>
      <c r="FA280" s="82"/>
      <c r="FB280" s="82"/>
      <c r="FC280" s="82"/>
      <c r="FD280" s="82"/>
      <c r="FE280" s="82"/>
      <c r="FF280" s="82"/>
      <c r="FG280" s="82"/>
      <c r="FH280" s="82"/>
      <c r="FI280" s="82"/>
      <c r="FJ280" s="82"/>
      <c r="FK280" s="82"/>
      <c r="FL280" s="82"/>
      <c r="FM280" s="82"/>
      <c r="FN280" s="82"/>
      <c r="FO280" s="82"/>
      <c r="FP280" s="82"/>
      <c r="FQ280" s="82"/>
      <c r="FR280" s="82"/>
      <c r="FS280" s="82"/>
      <c r="FT280" s="82"/>
      <c r="FU280" s="82"/>
      <c r="FV280" s="82"/>
      <c r="FW280" s="82"/>
    </row>
    <row r="281" spans="1:179" s="85" customFormat="1" ht="76.5">
      <c r="A281" s="352">
        <v>1</v>
      </c>
      <c r="B281" s="266" t="s">
        <v>342</v>
      </c>
      <c r="C281" s="271" t="s">
        <v>1085</v>
      </c>
      <c r="D281" s="271" t="s">
        <v>1086</v>
      </c>
      <c r="E281" s="110">
        <v>84481</v>
      </c>
      <c r="F281" s="88">
        <v>0</v>
      </c>
      <c r="G281" s="88">
        <v>80000</v>
      </c>
      <c r="H281" s="88">
        <v>4481</v>
      </c>
      <c r="I281" s="88">
        <v>56684</v>
      </c>
      <c r="J281" s="88"/>
      <c r="K281" s="88"/>
      <c r="L281" s="88"/>
      <c r="M281" s="88">
        <v>56630</v>
      </c>
      <c r="N281" s="88"/>
      <c r="O281" s="88">
        <v>56480</v>
      </c>
      <c r="P281" s="88">
        <v>150</v>
      </c>
      <c r="Q281" s="90">
        <f t="shared" si="49"/>
        <v>0</v>
      </c>
      <c r="R281" s="86"/>
      <c r="S281" s="86"/>
      <c r="T281" s="86"/>
      <c r="U281" s="88"/>
      <c r="V281" s="88"/>
      <c r="W281" s="88"/>
      <c r="X281" s="88"/>
      <c r="Y281" s="86"/>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c r="DH281" s="82"/>
      <c r="DI281" s="82"/>
      <c r="DJ281" s="82"/>
      <c r="DK281" s="82"/>
      <c r="DL281" s="82"/>
      <c r="DM281" s="82"/>
      <c r="DN281" s="82"/>
      <c r="DO281" s="82"/>
      <c r="DP281" s="82"/>
      <c r="DQ281" s="82"/>
      <c r="DR281" s="82"/>
      <c r="DS281" s="82"/>
      <c r="DT281" s="82"/>
      <c r="DU281" s="82"/>
      <c r="DV281" s="82"/>
      <c r="DW281" s="82"/>
      <c r="DX281" s="82"/>
      <c r="DY281" s="82"/>
      <c r="DZ281" s="82"/>
      <c r="EA281" s="82"/>
      <c r="EB281" s="82"/>
      <c r="EC281" s="82"/>
      <c r="ED281" s="82"/>
      <c r="EE281" s="82"/>
      <c r="EF281" s="82"/>
      <c r="EG281" s="82"/>
      <c r="EH281" s="82"/>
      <c r="EI281" s="82"/>
      <c r="EJ281" s="82"/>
      <c r="EK281" s="82"/>
      <c r="EL281" s="82"/>
      <c r="EM281" s="82"/>
      <c r="EN281" s="82"/>
      <c r="EO281" s="82"/>
      <c r="EP281" s="82"/>
      <c r="EQ281" s="82"/>
      <c r="ER281" s="82"/>
      <c r="ES281" s="82"/>
      <c r="ET281" s="82"/>
      <c r="EU281" s="82"/>
      <c r="EV281" s="82"/>
      <c r="EW281" s="82"/>
      <c r="EX281" s="82"/>
      <c r="EY281" s="82"/>
      <c r="EZ281" s="82"/>
      <c r="FA281" s="82"/>
      <c r="FB281" s="82"/>
      <c r="FC281" s="82"/>
      <c r="FD281" s="82"/>
      <c r="FE281" s="82"/>
      <c r="FF281" s="82"/>
      <c r="FG281" s="82"/>
      <c r="FH281" s="82"/>
      <c r="FI281" s="82"/>
      <c r="FJ281" s="82"/>
      <c r="FK281" s="82"/>
      <c r="FL281" s="82"/>
      <c r="FM281" s="82"/>
      <c r="FN281" s="82"/>
      <c r="FO281" s="82"/>
      <c r="FP281" s="82"/>
      <c r="FQ281" s="82"/>
      <c r="FR281" s="82"/>
      <c r="FS281" s="82"/>
      <c r="FT281" s="82"/>
      <c r="FU281" s="82"/>
      <c r="FV281" s="82"/>
      <c r="FW281" s="82"/>
    </row>
    <row r="282" spans="1:179" s="85" customFormat="1" ht="25.5">
      <c r="A282" s="356">
        <v>-2</v>
      </c>
      <c r="B282" s="312" t="s">
        <v>339</v>
      </c>
      <c r="C282" s="315"/>
      <c r="D282" s="314"/>
      <c r="E282" s="110">
        <v>150000</v>
      </c>
      <c r="F282" s="112">
        <v>126847</v>
      </c>
      <c r="G282" s="112">
        <v>0</v>
      </c>
      <c r="H282" s="110">
        <v>23153</v>
      </c>
      <c r="I282" s="110">
        <v>0</v>
      </c>
      <c r="J282" s="110">
        <f t="shared" ref="J282:L282" si="50">SUM(J283:J291)</f>
        <v>0</v>
      </c>
      <c r="K282" s="110">
        <f t="shared" si="50"/>
        <v>0</v>
      </c>
      <c r="L282" s="110">
        <f t="shared" si="50"/>
        <v>0</v>
      </c>
      <c r="M282" s="110">
        <v>89540.551999999996</v>
      </c>
      <c r="N282" s="110">
        <v>72814.366999999998</v>
      </c>
      <c r="O282" s="110">
        <v>0</v>
      </c>
      <c r="P282" s="110">
        <v>16726.184999999998</v>
      </c>
      <c r="Q282" s="90">
        <f t="shared" si="49"/>
        <v>2000</v>
      </c>
      <c r="R282" s="110">
        <v>0</v>
      </c>
      <c r="S282" s="110">
        <v>0</v>
      </c>
      <c r="T282" s="110">
        <v>2000</v>
      </c>
      <c r="U282" s="110">
        <v>0</v>
      </c>
      <c r="V282" s="110">
        <v>0</v>
      </c>
      <c r="W282" s="110">
        <v>0</v>
      </c>
      <c r="X282" s="110"/>
      <c r="Y282" s="110">
        <v>0</v>
      </c>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82"/>
      <c r="DL282" s="82"/>
      <c r="DM282" s="82"/>
      <c r="DN282" s="82"/>
      <c r="DO282" s="82"/>
      <c r="DP282" s="82"/>
      <c r="DQ282" s="82"/>
      <c r="DR282" s="82"/>
      <c r="DS282" s="82"/>
      <c r="DT282" s="82"/>
      <c r="DU282" s="82"/>
      <c r="DV282" s="82"/>
      <c r="DW282" s="82"/>
      <c r="DX282" s="82"/>
      <c r="DY282" s="82"/>
      <c r="DZ282" s="82"/>
      <c r="EA282" s="82"/>
      <c r="EB282" s="82"/>
      <c r="EC282" s="82"/>
      <c r="ED282" s="82"/>
      <c r="EE282" s="82"/>
      <c r="EF282" s="82"/>
      <c r="EG282" s="82"/>
      <c r="EH282" s="82"/>
      <c r="EI282" s="82"/>
      <c r="EJ282" s="82"/>
      <c r="EK282" s="82"/>
      <c r="EL282" s="82"/>
      <c r="EM282" s="82"/>
      <c r="EN282" s="82"/>
      <c r="EO282" s="82"/>
      <c r="EP282" s="82"/>
      <c r="EQ282" s="82"/>
      <c r="ER282" s="82"/>
      <c r="ES282" s="82"/>
      <c r="ET282" s="82"/>
      <c r="EU282" s="82"/>
      <c r="EV282" s="82"/>
      <c r="EW282" s="82"/>
      <c r="EX282" s="82"/>
      <c r="EY282" s="82"/>
      <c r="EZ282" s="82"/>
      <c r="FA282" s="82"/>
      <c r="FB282" s="82"/>
      <c r="FC282" s="82"/>
      <c r="FD282" s="82"/>
      <c r="FE282" s="82"/>
      <c r="FF282" s="82"/>
      <c r="FG282" s="82"/>
      <c r="FH282" s="82"/>
      <c r="FI282" s="82"/>
      <c r="FJ282" s="82"/>
      <c r="FK282" s="82"/>
      <c r="FL282" s="82"/>
      <c r="FM282" s="82"/>
      <c r="FN282" s="82"/>
      <c r="FO282" s="82"/>
      <c r="FP282" s="82"/>
      <c r="FQ282" s="82"/>
      <c r="FR282" s="82"/>
      <c r="FS282" s="82"/>
      <c r="FT282" s="82"/>
      <c r="FU282" s="82"/>
      <c r="FV282" s="82"/>
      <c r="FW282" s="82"/>
    </row>
    <row r="283" spans="1:179" s="85" customFormat="1">
      <c r="A283" s="356" t="s">
        <v>319</v>
      </c>
      <c r="B283" s="291" t="s">
        <v>321</v>
      </c>
      <c r="C283" s="268"/>
      <c r="D283" s="116"/>
      <c r="E283" s="110">
        <v>150000</v>
      </c>
      <c r="F283" s="88">
        <v>126847</v>
      </c>
      <c r="G283" s="88">
        <v>0</v>
      </c>
      <c r="H283" s="88">
        <v>23153</v>
      </c>
      <c r="I283" s="88">
        <v>0</v>
      </c>
      <c r="J283" s="88"/>
      <c r="K283" s="88"/>
      <c r="L283" s="88"/>
      <c r="M283" s="88">
        <v>89540.551999999996</v>
      </c>
      <c r="N283" s="88">
        <v>72814.366999999998</v>
      </c>
      <c r="O283" s="88">
        <v>0</v>
      </c>
      <c r="P283" s="88">
        <v>16726.184999999998</v>
      </c>
      <c r="Q283" s="90">
        <f t="shared" si="49"/>
        <v>2000</v>
      </c>
      <c r="R283" s="86">
        <v>0</v>
      </c>
      <c r="S283" s="86">
        <v>0</v>
      </c>
      <c r="T283" s="86">
        <v>2000</v>
      </c>
      <c r="U283" s="86">
        <v>0</v>
      </c>
      <c r="V283" s="86">
        <v>0</v>
      </c>
      <c r="W283" s="86">
        <v>0</v>
      </c>
      <c r="X283" s="88"/>
      <c r="Y283" s="86">
        <v>0</v>
      </c>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c r="DH283" s="82"/>
      <c r="DI283" s="82"/>
      <c r="DJ283" s="82"/>
      <c r="DK283" s="82"/>
      <c r="DL283" s="82"/>
      <c r="DM283" s="82"/>
      <c r="DN283" s="82"/>
      <c r="DO283" s="82"/>
      <c r="DP283" s="82"/>
      <c r="DQ283" s="82"/>
      <c r="DR283" s="82"/>
      <c r="DS283" s="82"/>
      <c r="DT283" s="82"/>
      <c r="DU283" s="82"/>
      <c r="DV283" s="82"/>
      <c r="DW283" s="82"/>
      <c r="DX283" s="82"/>
      <c r="DY283" s="82"/>
      <c r="DZ283" s="82"/>
      <c r="EA283" s="82"/>
      <c r="EB283" s="82"/>
      <c r="EC283" s="82"/>
      <c r="ED283" s="82"/>
      <c r="EE283" s="82"/>
      <c r="EF283" s="82"/>
      <c r="EG283" s="82"/>
      <c r="EH283" s="82"/>
      <c r="EI283" s="82"/>
      <c r="EJ283" s="82"/>
      <c r="EK283" s="82"/>
      <c r="EL283" s="82"/>
      <c r="EM283" s="82"/>
      <c r="EN283" s="82"/>
      <c r="EO283" s="82"/>
      <c r="EP283" s="82"/>
      <c r="EQ283" s="82"/>
      <c r="ER283" s="82"/>
      <c r="ES283" s="82"/>
      <c r="ET283" s="82"/>
      <c r="EU283" s="82"/>
      <c r="EV283" s="82"/>
      <c r="EW283" s="82"/>
      <c r="EX283" s="82"/>
      <c r="EY283" s="82"/>
      <c r="EZ283" s="82"/>
      <c r="FA283" s="82"/>
      <c r="FB283" s="82"/>
      <c r="FC283" s="82"/>
      <c r="FD283" s="82"/>
      <c r="FE283" s="82"/>
      <c r="FF283" s="82"/>
      <c r="FG283" s="82"/>
      <c r="FH283" s="82"/>
      <c r="FI283" s="82"/>
      <c r="FJ283" s="82"/>
      <c r="FK283" s="82"/>
      <c r="FL283" s="82"/>
      <c r="FM283" s="82"/>
      <c r="FN283" s="82"/>
      <c r="FO283" s="82"/>
      <c r="FP283" s="82"/>
      <c r="FQ283" s="82"/>
      <c r="FR283" s="82"/>
      <c r="FS283" s="82"/>
      <c r="FT283" s="82"/>
      <c r="FU283" s="82"/>
      <c r="FV283" s="82"/>
      <c r="FW283" s="82"/>
    </row>
    <row r="284" spans="1:179" s="85" customFormat="1" ht="89.25">
      <c r="A284" s="363">
        <v>1</v>
      </c>
      <c r="B284" s="311" t="s">
        <v>369</v>
      </c>
      <c r="C284" s="314" t="s">
        <v>331</v>
      </c>
      <c r="D284" s="314" t="s">
        <v>561</v>
      </c>
      <c r="E284" s="110">
        <v>150000</v>
      </c>
      <c r="F284" s="88">
        <v>126847</v>
      </c>
      <c r="G284" s="88"/>
      <c r="H284" s="88">
        <v>23153</v>
      </c>
      <c r="I284" s="88"/>
      <c r="J284" s="88"/>
      <c r="K284" s="88"/>
      <c r="L284" s="88"/>
      <c r="M284" s="88">
        <v>89540.551999999996</v>
      </c>
      <c r="N284" s="88">
        <v>72814.366999999998</v>
      </c>
      <c r="O284" s="88">
        <v>0</v>
      </c>
      <c r="P284" s="88">
        <v>16726.184999999998</v>
      </c>
      <c r="Q284" s="90">
        <f t="shared" si="49"/>
        <v>2000</v>
      </c>
      <c r="R284" s="86">
        <v>0</v>
      </c>
      <c r="S284" s="86"/>
      <c r="T284" s="86">
        <v>2000</v>
      </c>
      <c r="U284" s="86"/>
      <c r="V284" s="86"/>
      <c r="W284" s="86"/>
      <c r="X284" s="88"/>
      <c r="Y284" s="86">
        <v>0</v>
      </c>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2"/>
      <c r="DJ284" s="82"/>
      <c r="DK284" s="82"/>
      <c r="DL284" s="82"/>
      <c r="DM284" s="82"/>
      <c r="DN284" s="82"/>
      <c r="DO284" s="82"/>
      <c r="DP284" s="82"/>
      <c r="DQ284" s="82"/>
      <c r="DR284" s="82"/>
      <c r="DS284" s="82"/>
      <c r="DT284" s="82"/>
      <c r="DU284" s="82"/>
      <c r="DV284" s="82"/>
      <c r="DW284" s="82"/>
      <c r="DX284" s="82"/>
      <c r="DY284" s="82"/>
      <c r="DZ284" s="82"/>
      <c r="EA284" s="82"/>
      <c r="EB284" s="82"/>
      <c r="EC284" s="82"/>
      <c r="ED284" s="82"/>
      <c r="EE284" s="82"/>
      <c r="EF284" s="82"/>
      <c r="EG284" s="82"/>
      <c r="EH284" s="82"/>
      <c r="EI284" s="82"/>
      <c r="EJ284" s="82"/>
      <c r="EK284" s="82"/>
      <c r="EL284" s="82"/>
      <c r="EM284" s="82"/>
      <c r="EN284" s="82"/>
      <c r="EO284" s="82"/>
      <c r="EP284" s="82"/>
      <c r="EQ284" s="82"/>
      <c r="ER284" s="82"/>
      <c r="ES284" s="82"/>
      <c r="ET284" s="82"/>
      <c r="EU284" s="82"/>
      <c r="EV284" s="82"/>
      <c r="EW284" s="82"/>
      <c r="EX284" s="82"/>
      <c r="EY284" s="82"/>
      <c r="EZ284" s="82"/>
      <c r="FA284" s="82"/>
      <c r="FB284" s="82"/>
      <c r="FC284" s="82"/>
      <c r="FD284" s="82"/>
      <c r="FE284" s="82"/>
      <c r="FF284" s="82"/>
      <c r="FG284" s="82"/>
      <c r="FH284" s="82"/>
      <c r="FI284" s="82"/>
      <c r="FJ284" s="82"/>
      <c r="FK284" s="82"/>
      <c r="FL284" s="82"/>
      <c r="FM284" s="82"/>
      <c r="FN284" s="82"/>
      <c r="FO284" s="82"/>
      <c r="FP284" s="82"/>
      <c r="FQ284" s="82"/>
      <c r="FR284" s="82"/>
      <c r="FS284" s="82"/>
      <c r="FT284" s="82"/>
      <c r="FU284" s="82"/>
      <c r="FV284" s="82"/>
      <c r="FW284" s="82"/>
    </row>
    <row r="285" spans="1:179" s="85" customFormat="1" ht="25.5">
      <c r="A285" s="356">
        <v>-3</v>
      </c>
      <c r="B285" s="291" t="s">
        <v>333</v>
      </c>
      <c r="C285" s="268"/>
      <c r="D285" s="268"/>
      <c r="E285" s="110">
        <v>31658.635999999999</v>
      </c>
      <c r="F285" s="88">
        <v>0</v>
      </c>
      <c r="G285" s="88">
        <v>0</v>
      </c>
      <c r="H285" s="88">
        <v>31658.635999999999</v>
      </c>
      <c r="I285" s="88">
        <v>14088</v>
      </c>
      <c r="J285" s="88"/>
      <c r="K285" s="88"/>
      <c r="L285" s="88"/>
      <c r="M285" s="88">
        <v>15319</v>
      </c>
      <c r="N285" s="88">
        <v>0</v>
      </c>
      <c r="O285" s="88">
        <v>0</v>
      </c>
      <c r="P285" s="88">
        <v>15319</v>
      </c>
      <c r="Q285" s="90">
        <f t="shared" si="49"/>
        <v>11401</v>
      </c>
      <c r="R285" s="86">
        <v>0</v>
      </c>
      <c r="S285" s="86">
        <v>0</v>
      </c>
      <c r="T285" s="86">
        <v>11401</v>
      </c>
      <c r="U285" s="86">
        <v>0</v>
      </c>
      <c r="V285" s="86">
        <v>0</v>
      </c>
      <c r="W285" s="86">
        <v>0</v>
      </c>
      <c r="X285" s="88"/>
      <c r="Y285" s="86">
        <v>0</v>
      </c>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2"/>
      <c r="DJ285" s="82"/>
      <c r="DK285" s="82"/>
      <c r="DL285" s="82"/>
      <c r="DM285" s="82"/>
      <c r="DN285" s="82"/>
      <c r="DO285" s="82"/>
      <c r="DP285" s="82"/>
      <c r="DQ285" s="82"/>
      <c r="DR285" s="82"/>
      <c r="DS285" s="82"/>
      <c r="DT285" s="82"/>
      <c r="DU285" s="82"/>
      <c r="DV285" s="82"/>
      <c r="DW285" s="82"/>
      <c r="DX285" s="82"/>
      <c r="DY285" s="82"/>
      <c r="DZ285" s="82"/>
      <c r="EA285" s="82"/>
      <c r="EB285" s="82"/>
      <c r="EC285" s="82"/>
      <c r="ED285" s="82"/>
      <c r="EE285" s="82"/>
      <c r="EF285" s="82"/>
      <c r="EG285" s="82"/>
      <c r="EH285" s="82"/>
      <c r="EI285" s="82"/>
      <c r="EJ285" s="82"/>
      <c r="EK285" s="82"/>
      <c r="EL285" s="82"/>
      <c r="EM285" s="82"/>
      <c r="EN285" s="82"/>
      <c r="EO285" s="82"/>
      <c r="EP285" s="82"/>
      <c r="EQ285" s="82"/>
      <c r="ER285" s="82"/>
      <c r="ES285" s="82"/>
      <c r="ET285" s="82"/>
      <c r="EU285" s="82"/>
      <c r="EV285" s="82"/>
      <c r="EW285" s="82"/>
      <c r="EX285" s="82"/>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row>
    <row r="286" spans="1:179" s="85" customFormat="1">
      <c r="A286" s="356" t="s">
        <v>319</v>
      </c>
      <c r="B286" s="291" t="s">
        <v>332</v>
      </c>
      <c r="C286" s="268"/>
      <c r="D286" s="268"/>
      <c r="E286" s="110">
        <v>31658.635999999999</v>
      </c>
      <c r="F286" s="88">
        <v>0</v>
      </c>
      <c r="G286" s="88">
        <v>0</v>
      </c>
      <c r="H286" s="88">
        <v>31658.635999999999</v>
      </c>
      <c r="I286" s="88">
        <v>14088</v>
      </c>
      <c r="J286" s="88"/>
      <c r="K286" s="88"/>
      <c r="L286" s="88"/>
      <c r="M286" s="88">
        <v>15319</v>
      </c>
      <c r="N286" s="88">
        <v>0</v>
      </c>
      <c r="O286" s="88">
        <v>0</v>
      </c>
      <c r="P286" s="88">
        <v>15319</v>
      </c>
      <c r="Q286" s="90">
        <f t="shared" si="49"/>
        <v>11401</v>
      </c>
      <c r="R286" s="86">
        <v>0</v>
      </c>
      <c r="S286" s="86">
        <v>0</v>
      </c>
      <c r="T286" s="86">
        <v>11401</v>
      </c>
      <c r="U286" s="86">
        <v>0</v>
      </c>
      <c r="V286" s="86">
        <v>0</v>
      </c>
      <c r="W286" s="86">
        <v>0</v>
      </c>
      <c r="X286" s="88"/>
      <c r="Y286" s="86">
        <v>0</v>
      </c>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2"/>
      <c r="DJ286" s="82"/>
      <c r="DK286" s="82"/>
      <c r="DL286" s="82"/>
      <c r="DM286" s="82"/>
      <c r="DN286" s="82"/>
      <c r="DO286" s="82"/>
      <c r="DP286" s="82"/>
      <c r="DQ286" s="82"/>
      <c r="DR286" s="82"/>
      <c r="DS286" s="82"/>
      <c r="DT286" s="82"/>
      <c r="DU286" s="82"/>
      <c r="DV286" s="82"/>
      <c r="DW286" s="82"/>
      <c r="DX286" s="82"/>
      <c r="DY286" s="82"/>
      <c r="DZ286" s="82"/>
      <c r="EA286" s="82"/>
      <c r="EB286" s="82"/>
      <c r="EC286" s="82"/>
      <c r="ED286" s="82"/>
      <c r="EE286" s="82"/>
      <c r="EF286" s="82"/>
      <c r="EG286" s="82"/>
      <c r="EH286" s="82"/>
      <c r="EI286" s="82"/>
      <c r="EJ286" s="82"/>
      <c r="EK286" s="82"/>
      <c r="EL286" s="82"/>
      <c r="EM286" s="82"/>
      <c r="EN286" s="82"/>
      <c r="EO286" s="82"/>
      <c r="EP286" s="82"/>
      <c r="EQ286" s="82"/>
      <c r="ER286" s="82"/>
      <c r="ES286" s="82"/>
      <c r="ET286" s="82"/>
      <c r="EU286" s="82"/>
      <c r="EV286" s="82"/>
      <c r="EW286" s="82"/>
      <c r="EX286" s="82"/>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row>
    <row r="287" spans="1:179" s="85" customFormat="1" ht="51">
      <c r="A287" s="346">
        <v>1</v>
      </c>
      <c r="B287" s="316" t="s">
        <v>726</v>
      </c>
      <c r="C287" s="116"/>
      <c r="D287" s="116"/>
      <c r="E287" s="110">
        <v>14974.636</v>
      </c>
      <c r="F287" s="88">
        <v>0</v>
      </c>
      <c r="G287" s="88">
        <v>0</v>
      </c>
      <c r="H287" s="88">
        <v>14974.636</v>
      </c>
      <c r="I287" s="88">
        <v>9081</v>
      </c>
      <c r="J287" s="88"/>
      <c r="K287" s="88"/>
      <c r="L287" s="88"/>
      <c r="M287" s="88">
        <v>9081</v>
      </c>
      <c r="N287" s="88">
        <v>0</v>
      </c>
      <c r="O287" s="88">
        <v>0</v>
      </c>
      <c r="P287" s="88">
        <v>9081</v>
      </c>
      <c r="Q287" s="90">
        <f t="shared" si="49"/>
        <v>4110</v>
      </c>
      <c r="R287" s="86">
        <v>0</v>
      </c>
      <c r="S287" s="86"/>
      <c r="T287" s="86">
        <v>4110</v>
      </c>
      <c r="U287" s="86"/>
      <c r="V287" s="86"/>
      <c r="W287" s="86"/>
      <c r="X287" s="88"/>
      <c r="Y287" s="86">
        <v>0</v>
      </c>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2"/>
      <c r="DJ287" s="82"/>
      <c r="DK287" s="82"/>
      <c r="DL287" s="82"/>
      <c r="DM287" s="82"/>
      <c r="DN287" s="82"/>
      <c r="DO287" s="82"/>
      <c r="DP287" s="82"/>
      <c r="DQ287" s="82"/>
      <c r="DR287" s="82"/>
      <c r="DS287" s="82"/>
      <c r="DT287" s="82"/>
      <c r="DU287" s="82"/>
      <c r="DV287" s="82"/>
      <c r="DW287" s="82"/>
      <c r="DX287" s="82"/>
      <c r="DY287" s="82"/>
      <c r="DZ287" s="82"/>
      <c r="EA287" s="82"/>
      <c r="EB287" s="82"/>
      <c r="EC287" s="82"/>
      <c r="ED287" s="82"/>
      <c r="EE287" s="82"/>
      <c r="EF287" s="82"/>
      <c r="EG287" s="82"/>
      <c r="EH287" s="82"/>
      <c r="EI287" s="82"/>
      <c r="EJ287" s="82"/>
      <c r="EK287" s="82"/>
      <c r="EL287" s="82"/>
      <c r="EM287" s="82"/>
      <c r="EN287" s="82"/>
      <c r="EO287" s="82"/>
      <c r="EP287" s="82"/>
      <c r="EQ287" s="82"/>
      <c r="ER287" s="82"/>
      <c r="ES287" s="82"/>
      <c r="ET287" s="82"/>
      <c r="EU287" s="82"/>
      <c r="EV287" s="82"/>
      <c r="EW287" s="82"/>
      <c r="EX287" s="82"/>
      <c r="EY287" s="82"/>
      <c r="EZ287" s="82"/>
      <c r="FA287" s="82"/>
      <c r="FB287" s="82"/>
      <c r="FC287" s="82"/>
      <c r="FD287" s="82"/>
      <c r="FE287" s="82"/>
      <c r="FF287" s="82"/>
      <c r="FG287" s="82"/>
      <c r="FH287" s="82"/>
      <c r="FI287" s="82"/>
      <c r="FJ287" s="82"/>
      <c r="FK287" s="82"/>
      <c r="FL287" s="82"/>
      <c r="FM287" s="82"/>
      <c r="FN287" s="82"/>
      <c r="FO287" s="82"/>
      <c r="FP287" s="82"/>
      <c r="FQ287" s="82"/>
      <c r="FR287" s="82"/>
      <c r="FS287" s="82"/>
      <c r="FT287" s="82"/>
      <c r="FU287" s="82"/>
      <c r="FV287" s="82"/>
      <c r="FW287" s="82"/>
    </row>
    <row r="288" spans="1:179" s="85" customFormat="1" ht="89.25">
      <c r="A288" s="364" t="s">
        <v>14</v>
      </c>
      <c r="B288" s="270" t="s">
        <v>727</v>
      </c>
      <c r="C288" s="271" t="s">
        <v>380</v>
      </c>
      <c r="D288" s="271" t="s">
        <v>728</v>
      </c>
      <c r="E288" s="110">
        <v>1274.636</v>
      </c>
      <c r="F288" s="88"/>
      <c r="G288" s="88"/>
      <c r="H288" s="88">
        <v>1274.636</v>
      </c>
      <c r="I288" s="88">
        <v>840</v>
      </c>
      <c r="J288" s="88"/>
      <c r="K288" s="88"/>
      <c r="L288" s="88"/>
      <c r="M288" s="88">
        <v>840</v>
      </c>
      <c r="N288" s="88"/>
      <c r="O288" s="88"/>
      <c r="P288" s="88">
        <v>840</v>
      </c>
      <c r="Q288" s="90">
        <f t="shared" ref="Q288:Q351" si="51">R288+S288+T288+U288+V288+W288+X288+Y288</f>
        <v>300</v>
      </c>
      <c r="R288" s="86"/>
      <c r="S288" s="86"/>
      <c r="T288" s="86">
        <v>300</v>
      </c>
      <c r="U288" s="86"/>
      <c r="V288" s="86"/>
      <c r="W288" s="86"/>
      <c r="X288" s="88"/>
      <c r="Y288" s="86"/>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c r="DR288" s="82"/>
      <c r="DS288" s="82"/>
      <c r="DT288" s="82"/>
      <c r="DU288" s="82"/>
      <c r="DV288" s="82"/>
      <c r="DW288" s="82"/>
      <c r="DX288" s="82"/>
      <c r="DY288" s="82"/>
      <c r="DZ288" s="82"/>
      <c r="EA288" s="82"/>
      <c r="EB288" s="82"/>
      <c r="EC288" s="82"/>
      <c r="ED288" s="82"/>
      <c r="EE288" s="82"/>
      <c r="EF288" s="82"/>
      <c r="EG288" s="82"/>
      <c r="EH288" s="82"/>
      <c r="EI288" s="82"/>
      <c r="EJ288" s="82"/>
      <c r="EK288" s="82"/>
      <c r="EL288" s="82"/>
      <c r="EM288" s="82"/>
      <c r="EN288" s="82"/>
      <c r="EO288" s="82"/>
      <c r="EP288" s="82"/>
      <c r="EQ288" s="82"/>
      <c r="ER288" s="82"/>
      <c r="ES288" s="82"/>
      <c r="ET288" s="82"/>
      <c r="EU288" s="82"/>
      <c r="EV288" s="82"/>
      <c r="EW288" s="82"/>
      <c r="EX288" s="82"/>
      <c r="EY288" s="82"/>
      <c r="EZ288" s="82"/>
      <c r="FA288" s="82"/>
      <c r="FB288" s="82"/>
      <c r="FC288" s="82"/>
      <c r="FD288" s="82"/>
      <c r="FE288" s="82"/>
      <c r="FF288" s="82"/>
      <c r="FG288" s="82"/>
      <c r="FH288" s="82"/>
      <c r="FI288" s="82"/>
      <c r="FJ288" s="82"/>
      <c r="FK288" s="82"/>
      <c r="FL288" s="82"/>
      <c r="FM288" s="82"/>
      <c r="FN288" s="82"/>
      <c r="FO288" s="82"/>
      <c r="FP288" s="82"/>
      <c r="FQ288" s="82"/>
      <c r="FR288" s="82"/>
      <c r="FS288" s="82"/>
      <c r="FT288" s="82"/>
      <c r="FU288" s="82"/>
      <c r="FV288" s="82"/>
      <c r="FW288" s="82"/>
    </row>
    <row r="289" spans="1:179" s="85" customFormat="1" ht="102">
      <c r="A289" s="364" t="s">
        <v>14</v>
      </c>
      <c r="B289" s="270" t="s">
        <v>729</v>
      </c>
      <c r="C289" s="271" t="s">
        <v>730</v>
      </c>
      <c r="D289" s="271" t="s">
        <v>731</v>
      </c>
      <c r="E289" s="110">
        <v>981</v>
      </c>
      <c r="F289" s="86"/>
      <c r="G289" s="86"/>
      <c r="H289" s="88">
        <v>981</v>
      </c>
      <c r="I289" s="88">
        <v>697</v>
      </c>
      <c r="J289" s="88"/>
      <c r="K289" s="88"/>
      <c r="L289" s="88"/>
      <c r="M289" s="88">
        <v>697</v>
      </c>
      <c r="N289" s="88"/>
      <c r="O289" s="88"/>
      <c r="P289" s="88">
        <v>697</v>
      </c>
      <c r="Q289" s="90">
        <f t="shared" si="51"/>
        <v>185</v>
      </c>
      <c r="R289" s="86"/>
      <c r="S289" s="86"/>
      <c r="T289" s="86">
        <v>185</v>
      </c>
      <c r="U289" s="86"/>
      <c r="V289" s="86"/>
      <c r="W289" s="86"/>
      <c r="X289" s="88"/>
      <c r="Y289" s="86"/>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row>
    <row r="290" spans="1:179" s="85" customFormat="1" ht="89.25">
      <c r="A290" s="364" t="s">
        <v>14</v>
      </c>
      <c r="B290" s="270" t="s">
        <v>732</v>
      </c>
      <c r="C290" s="271" t="s">
        <v>733</v>
      </c>
      <c r="D290" s="271" t="s">
        <v>734</v>
      </c>
      <c r="E290" s="110">
        <v>1096</v>
      </c>
      <c r="F290" s="86"/>
      <c r="G290" s="86"/>
      <c r="H290" s="88">
        <v>1096</v>
      </c>
      <c r="I290" s="88">
        <v>816</v>
      </c>
      <c r="J290" s="88"/>
      <c r="K290" s="88"/>
      <c r="L290" s="88"/>
      <c r="M290" s="88">
        <v>816</v>
      </c>
      <c r="N290" s="88"/>
      <c r="O290" s="88"/>
      <c r="P290" s="88">
        <v>816</v>
      </c>
      <c r="Q290" s="90">
        <f t="shared" si="51"/>
        <v>155</v>
      </c>
      <c r="R290" s="86"/>
      <c r="S290" s="86"/>
      <c r="T290" s="86">
        <v>155</v>
      </c>
      <c r="U290" s="86"/>
      <c r="V290" s="86"/>
      <c r="W290" s="86"/>
      <c r="X290" s="88"/>
      <c r="Y290" s="86"/>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c r="DR290" s="82"/>
      <c r="DS290" s="82"/>
      <c r="DT290" s="82"/>
      <c r="DU290" s="82"/>
      <c r="DV290" s="82"/>
      <c r="DW290" s="82"/>
      <c r="DX290" s="82"/>
      <c r="DY290" s="82"/>
      <c r="DZ290" s="82"/>
      <c r="EA290" s="82"/>
      <c r="EB290" s="82"/>
      <c r="EC290" s="82"/>
      <c r="ED290" s="82"/>
      <c r="EE290" s="82"/>
      <c r="EF290" s="82"/>
      <c r="EG290" s="82"/>
      <c r="EH290" s="82"/>
      <c r="EI290" s="82"/>
      <c r="EJ290" s="82"/>
      <c r="EK290" s="82"/>
      <c r="EL290" s="82"/>
      <c r="EM290" s="82"/>
      <c r="EN290" s="82"/>
      <c r="EO290" s="82"/>
      <c r="EP290" s="82"/>
      <c r="EQ290" s="82"/>
      <c r="ER290" s="82"/>
      <c r="ES290" s="82"/>
      <c r="ET290" s="82"/>
      <c r="EU290" s="82"/>
      <c r="EV290" s="82"/>
      <c r="EW290" s="82"/>
      <c r="EX290" s="82"/>
      <c r="EY290" s="82"/>
      <c r="EZ290" s="82"/>
      <c r="FA290" s="82"/>
      <c r="FB290" s="82"/>
      <c r="FC290" s="82"/>
      <c r="FD290" s="82"/>
      <c r="FE290" s="82"/>
      <c r="FF290" s="82"/>
      <c r="FG290" s="82"/>
      <c r="FH290" s="82"/>
      <c r="FI290" s="82"/>
      <c r="FJ290" s="82"/>
      <c r="FK290" s="82"/>
      <c r="FL290" s="82"/>
      <c r="FM290" s="82"/>
      <c r="FN290" s="82"/>
      <c r="FO290" s="82"/>
      <c r="FP290" s="82"/>
      <c r="FQ290" s="82"/>
      <c r="FR290" s="82"/>
      <c r="FS290" s="82"/>
      <c r="FT290" s="82"/>
      <c r="FU290" s="82"/>
      <c r="FV290" s="82"/>
      <c r="FW290" s="82"/>
    </row>
    <row r="291" spans="1:179" s="85" customFormat="1" ht="89.25">
      <c r="A291" s="364" t="s">
        <v>14</v>
      </c>
      <c r="B291" s="270" t="s">
        <v>735</v>
      </c>
      <c r="C291" s="271" t="s">
        <v>736</v>
      </c>
      <c r="D291" s="271" t="s">
        <v>737</v>
      </c>
      <c r="E291" s="110">
        <v>1225</v>
      </c>
      <c r="F291" s="86"/>
      <c r="G291" s="86"/>
      <c r="H291" s="88">
        <v>1225</v>
      </c>
      <c r="I291" s="88">
        <v>827</v>
      </c>
      <c r="J291" s="88"/>
      <c r="K291" s="88"/>
      <c r="L291" s="88"/>
      <c r="M291" s="88">
        <v>827</v>
      </c>
      <c r="N291" s="88"/>
      <c r="O291" s="88"/>
      <c r="P291" s="88">
        <v>827</v>
      </c>
      <c r="Q291" s="90">
        <f t="shared" si="51"/>
        <v>245</v>
      </c>
      <c r="R291" s="86"/>
      <c r="S291" s="86"/>
      <c r="T291" s="86">
        <v>245</v>
      </c>
      <c r="U291" s="86"/>
      <c r="V291" s="86"/>
      <c r="W291" s="86"/>
      <c r="X291" s="88"/>
      <c r="Y291" s="86"/>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2"/>
      <c r="DJ291" s="82"/>
      <c r="DK291" s="82"/>
      <c r="DL291" s="82"/>
      <c r="DM291" s="82"/>
      <c r="DN291" s="82"/>
      <c r="DO291" s="82"/>
      <c r="DP291" s="82"/>
      <c r="DQ291" s="82"/>
      <c r="DR291" s="82"/>
      <c r="DS291" s="82"/>
      <c r="DT291" s="82"/>
      <c r="DU291" s="82"/>
      <c r="DV291" s="82"/>
      <c r="DW291" s="82"/>
      <c r="DX291" s="82"/>
      <c r="DY291" s="82"/>
      <c r="DZ291" s="82"/>
      <c r="EA291" s="82"/>
      <c r="EB291" s="82"/>
      <c r="EC291" s="82"/>
      <c r="ED291" s="82"/>
      <c r="EE291" s="82"/>
      <c r="EF291" s="82"/>
      <c r="EG291" s="82"/>
      <c r="EH291" s="82"/>
      <c r="EI291" s="82"/>
      <c r="EJ291" s="82"/>
      <c r="EK291" s="82"/>
      <c r="EL291" s="82"/>
      <c r="EM291" s="82"/>
      <c r="EN291" s="82"/>
      <c r="EO291" s="82"/>
      <c r="EP291" s="82"/>
      <c r="EQ291" s="82"/>
      <c r="ER291" s="82"/>
      <c r="ES291" s="82"/>
      <c r="ET291" s="82"/>
      <c r="EU291" s="82"/>
      <c r="EV291" s="82"/>
      <c r="EW291" s="82"/>
      <c r="EX291" s="82"/>
      <c r="EY291" s="82"/>
      <c r="EZ291" s="82"/>
      <c r="FA291" s="82"/>
      <c r="FB291" s="82"/>
      <c r="FC291" s="82"/>
      <c r="FD291" s="82"/>
      <c r="FE291" s="82"/>
      <c r="FF291" s="82"/>
      <c r="FG291" s="82"/>
      <c r="FH291" s="82"/>
      <c r="FI291" s="82"/>
      <c r="FJ291" s="82"/>
      <c r="FK291" s="82"/>
      <c r="FL291" s="82"/>
      <c r="FM291" s="82"/>
      <c r="FN291" s="82"/>
      <c r="FO291" s="82"/>
      <c r="FP291" s="82"/>
      <c r="FQ291" s="82"/>
      <c r="FR291" s="82"/>
      <c r="FS291" s="82"/>
      <c r="FT291" s="82"/>
      <c r="FU291" s="82"/>
      <c r="FV291" s="82"/>
      <c r="FW291" s="82"/>
    </row>
    <row r="292" spans="1:179" s="85" customFormat="1" ht="89.25">
      <c r="A292" s="364" t="s">
        <v>14</v>
      </c>
      <c r="B292" s="270" t="s">
        <v>738</v>
      </c>
      <c r="C292" s="271" t="s">
        <v>739</v>
      </c>
      <c r="D292" s="271" t="s">
        <v>740</v>
      </c>
      <c r="E292" s="110">
        <v>1155</v>
      </c>
      <c r="F292" s="110"/>
      <c r="G292" s="110"/>
      <c r="H292" s="110">
        <v>1155</v>
      </c>
      <c r="I292" s="110">
        <v>825</v>
      </c>
      <c r="J292" s="110"/>
      <c r="K292" s="110"/>
      <c r="L292" s="110"/>
      <c r="M292" s="110">
        <v>825</v>
      </c>
      <c r="N292" s="110"/>
      <c r="O292" s="110"/>
      <c r="P292" s="110">
        <v>825</v>
      </c>
      <c r="Q292" s="90">
        <f t="shared" si="51"/>
        <v>210</v>
      </c>
      <c r="R292" s="110"/>
      <c r="S292" s="110"/>
      <c r="T292" s="110">
        <v>210</v>
      </c>
      <c r="U292" s="110"/>
      <c r="V292" s="110"/>
      <c r="W292" s="110"/>
      <c r="X292" s="110"/>
      <c r="Y292" s="110"/>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c r="DR292" s="82"/>
      <c r="DS292" s="82"/>
      <c r="DT292" s="82"/>
      <c r="DU292" s="82"/>
      <c r="DV292" s="82"/>
      <c r="DW292" s="82"/>
      <c r="DX292" s="82"/>
      <c r="DY292" s="82"/>
      <c r="DZ292" s="82"/>
      <c r="EA292" s="82"/>
      <c r="EB292" s="82"/>
      <c r="EC292" s="82"/>
      <c r="ED292" s="82"/>
      <c r="EE292" s="82"/>
      <c r="EF292" s="82"/>
      <c r="EG292" s="82"/>
      <c r="EH292" s="82"/>
      <c r="EI292" s="82"/>
      <c r="EJ292" s="82"/>
      <c r="EK292" s="82"/>
      <c r="EL292" s="82"/>
      <c r="EM292" s="82"/>
      <c r="EN292" s="82"/>
      <c r="EO292" s="82"/>
      <c r="EP292" s="82"/>
      <c r="EQ292" s="82"/>
      <c r="ER292" s="82"/>
      <c r="ES292" s="82"/>
      <c r="ET292" s="82"/>
      <c r="EU292" s="82"/>
      <c r="EV292" s="82"/>
      <c r="EW292" s="82"/>
      <c r="EX292" s="82"/>
      <c r="EY292" s="82"/>
      <c r="EZ292" s="82"/>
      <c r="FA292" s="82"/>
      <c r="FB292" s="82"/>
      <c r="FC292" s="82"/>
      <c r="FD292" s="82"/>
      <c r="FE292" s="82"/>
      <c r="FF292" s="82"/>
      <c r="FG292" s="82"/>
      <c r="FH292" s="82"/>
      <c r="FI292" s="82"/>
      <c r="FJ292" s="82"/>
      <c r="FK292" s="82"/>
      <c r="FL292" s="82"/>
      <c r="FM292" s="82"/>
      <c r="FN292" s="82"/>
      <c r="FO292" s="82"/>
      <c r="FP292" s="82"/>
      <c r="FQ292" s="82"/>
      <c r="FR292" s="82"/>
      <c r="FS292" s="82"/>
      <c r="FT292" s="82"/>
      <c r="FU292" s="82"/>
      <c r="FV292" s="82"/>
      <c r="FW292" s="82"/>
    </row>
    <row r="293" spans="1:179" s="85" customFormat="1" ht="89.25">
      <c r="A293" s="364" t="s">
        <v>14</v>
      </c>
      <c r="B293" s="270" t="s">
        <v>741</v>
      </c>
      <c r="C293" s="271" t="s">
        <v>742</v>
      </c>
      <c r="D293" s="271" t="s">
        <v>743</v>
      </c>
      <c r="E293" s="110">
        <v>1096</v>
      </c>
      <c r="F293" s="86"/>
      <c r="G293" s="88"/>
      <c r="H293" s="88">
        <v>1096</v>
      </c>
      <c r="I293" s="88">
        <v>715</v>
      </c>
      <c r="J293" s="88"/>
      <c r="K293" s="88">
        <v>1990</v>
      </c>
      <c r="L293" s="88">
        <v>189.50782690294599</v>
      </c>
      <c r="M293" s="88">
        <v>715</v>
      </c>
      <c r="N293" s="88"/>
      <c r="O293" s="88"/>
      <c r="P293" s="88">
        <v>715</v>
      </c>
      <c r="Q293" s="90">
        <f t="shared" si="51"/>
        <v>240</v>
      </c>
      <c r="R293" s="86"/>
      <c r="S293" s="88"/>
      <c r="T293" s="88">
        <v>240</v>
      </c>
      <c r="U293" s="86"/>
      <c r="V293" s="86"/>
      <c r="W293" s="86"/>
      <c r="X293" s="88"/>
      <c r="Y293" s="86"/>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c r="DR293" s="82"/>
      <c r="DS293" s="82"/>
      <c r="DT293" s="82"/>
      <c r="DU293" s="82"/>
      <c r="DV293" s="82"/>
      <c r="DW293" s="82"/>
      <c r="DX293" s="82"/>
      <c r="DY293" s="82"/>
      <c r="DZ293" s="82"/>
      <c r="EA293" s="82"/>
      <c r="EB293" s="82"/>
      <c r="EC293" s="82"/>
      <c r="ED293" s="82"/>
      <c r="EE293" s="82"/>
      <c r="EF293" s="82"/>
      <c r="EG293" s="82"/>
      <c r="EH293" s="82"/>
      <c r="EI293" s="82"/>
      <c r="EJ293" s="82"/>
      <c r="EK293" s="82"/>
      <c r="EL293" s="82"/>
      <c r="EM293" s="82"/>
      <c r="EN293" s="82"/>
      <c r="EO293" s="82"/>
      <c r="EP293" s="82"/>
      <c r="EQ293" s="82"/>
      <c r="ER293" s="82"/>
      <c r="ES293" s="82"/>
      <c r="ET293" s="82"/>
      <c r="EU293" s="82"/>
      <c r="EV293" s="82"/>
      <c r="EW293" s="82"/>
      <c r="EX293" s="82"/>
      <c r="EY293" s="82"/>
      <c r="EZ293" s="82"/>
      <c r="FA293" s="82"/>
      <c r="FB293" s="82"/>
      <c r="FC293" s="82"/>
      <c r="FD293" s="82"/>
      <c r="FE293" s="82"/>
      <c r="FF293" s="82"/>
      <c r="FG293" s="82"/>
      <c r="FH293" s="82"/>
      <c r="FI293" s="82"/>
      <c r="FJ293" s="82"/>
      <c r="FK293" s="82"/>
      <c r="FL293" s="82"/>
      <c r="FM293" s="82"/>
      <c r="FN293" s="82"/>
      <c r="FO293" s="82"/>
      <c r="FP293" s="82"/>
      <c r="FQ293" s="82"/>
      <c r="FR293" s="82"/>
      <c r="FS293" s="82"/>
      <c r="FT293" s="82"/>
      <c r="FU293" s="82"/>
      <c r="FV293" s="82"/>
      <c r="FW293" s="82"/>
    </row>
    <row r="294" spans="1:179" s="85" customFormat="1" ht="89.25">
      <c r="A294" s="364" t="s">
        <v>14</v>
      </c>
      <c r="B294" s="270" t="s">
        <v>744</v>
      </c>
      <c r="C294" s="271" t="s">
        <v>745</v>
      </c>
      <c r="D294" s="271" t="s">
        <v>746</v>
      </c>
      <c r="E294" s="110">
        <v>1051</v>
      </c>
      <c r="F294" s="86"/>
      <c r="G294" s="88"/>
      <c r="H294" s="88">
        <v>1051</v>
      </c>
      <c r="I294" s="88">
        <v>710</v>
      </c>
      <c r="J294" s="88"/>
      <c r="K294" s="88">
        <v>10575</v>
      </c>
      <c r="L294" s="88">
        <v>1007.0579243711829</v>
      </c>
      <c r="M294" s="88">
        <v>710</v>
      </c>
      <c r="N294" s="88"/>
      <c r="O294" s="88"/>
      <c r="P294" s="88">
        <v>710</v>
      </c>
      <c r="Q294" s="90">
        <f t="shared" si="51"/>
        <v>215</v>
      </c>
      <c r="R294" s="86"/>
      <c r="S294" s="88"/>
      <c r="T294" s="88">
        <v>215</v>
      </c>
      <c r="U294" s="86"/>
      <c r="V294" s="86"/>
      <c r="W294" s="86"/>
      <c r="X294" s="88"/>
      <c r="Y294" s="86"/>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2"/>
      <c r="DJ294" s="82"/>
      <c r="DK294" s="82"/>
      <c r="DL294" s="82"/>
      <c r="DM294" s="82"/>
      <c r="DN294" s="82"/>
      <c r="DO294" s="82"/>
      <c r="DP294" s="82"/>
      <c r="DQ294" s="82"/>
      <c r="DR294" s="82"/>
      <c r="DS294" s="82"/>
      <c r="DT294" s="82"/>
      <c r="DU294" s="82"/>
      <c r="DV294" s="82"/>
      <c r="DW294" s="82"/>
      <c r="DX294" s="82"/>
      <c r="DY294" s="82"/>
      <c r="DZ294" s="82"/>
      <c r="EA294" s="82"/>
      <c r="EB294" s="82"/>
      <c r="EC294" s="82"/>
      <c r="ED294" s="82"/>
      <c r="EE294" s="82"/>
      <c r="EF294" s="82"/>
      <c r="EG294" s="82"/>
      <c r="EH294" s="82"/>
      <c r="EI294" s="82"/>
      <c r="EJ294" s="82"/>
      <c r="EK294" s="82"/>
      <c r="EL294" s="82"/>
      <c r="EM294" s="82"/>
      <c r="EN294" s="82"/>
      <c r="EO294" s="82"/>
      <c r="EP294" s="82"/>
      <c r="EQ294" s="82"/>
      <c r="ER294" s="82"/>
      <c r="ES294" s="82"/>
      <c r="ET294" s="82"/>
      <c r="EU294" s="82"/>
      <c r="EV294" s="82"/>
      <c r="EW294" s="82"/>
      <c r="EX294" s="82"/>
      <c r="EY294" s="82"/>
      <c r="EZ294" s="82"/>
      <c r="FA294" s="82"/>
      <c r="FB294" s="82"/>
      <c r="FC294" s="82"/>
      <c r="FD294" s="82"/>
      <c r="FE294" s="82"/>
      <c r="FF294" s="82"/>
      <c r="FG294" s="82"/>
      <c r="FH294" s="82"/>
      <c r="FI294" s="82"/>
      <c r="FJ294" s="82"/>
      <c r="FK294" s="82"/>
      <c r="FL294" s="82"/>
      <c r="FM294" s="82"/>
      <c r="FN294" s="82"/>
      <c r="FO294" s="82"/>
      <c r="FP294" s="82"/>
      <c r="FQ294" s="82"/>
      <c r="FR294" s="82"/>
      <c r="FS294" s="82"/>
      <c r="FT294" s="82"/>
      <c r="FU294" s="82"/>
      <c r="FV294" s="82"/>
      <c r="FW294" s="82"/>
    </row>
    <row r="295" spans="1:179" s="85" customFormat="1" ht="89.25">
      <c r="A295" s="364" t="s">
        <v>14</v>
      </c>
      <c r="B295" s="270" t="s">
        <v>1010</v>
      </c>
      <c r="C295" s="271" t="s">
        <v>1087</v>
      </c>
      <c r="D295" s="271" t="s">
        <v>1088</v>
      </c>
      <c r="E295" s="110">
        <v>1142</v>
      </c>
      <c r="F295" s="86"/>
      <c r="G295" s="88"/>
      <c r="H295" s="88">
        <v>1142</v>
      </c>
      <c r="I295" s="88">
        <v>710</v>
      </c>
      <c r="J295" s="88"/>
      <c r="K295" s="88">
        <v>3949</v>
      </c>
      <c r="L295" s="88">
        <v>300.85081746320958</v>
      </c>
      <c r="M295" s="88">
        <v>710</v>
      </c>
      <c r="N295" s="88"/>
      <c r="O295" s="88"/>
      <c r="P295" s="88">
        <v>710</v>
      </c>
      <c r="Q295" s="90">
        <f t="shared" si="51"/>
        <v>290</v>
      </c>
      <c r="R295" s="86"/>
      <c r="S295" s="88"/>
      <c r="T295" s="88">
        <v>290</v>
      </c>
      <c r="U295" s="86"/>
      <c r="V295" s="86"/>
      <c r="W295" s="86"/>
      <c r="X295" s="88"/>
      <c r="Y295" s="86"/>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c r="DH295" s="82"/>
      <c r="DI295" s="82"/>
      <c r="DJ295" s="82"/>
      <c r="DK295" s="82"/>
      <c r="DL295" s="82"/>
      <c r="DM295" s="82"/>
      <c r="DN295" s="82"/>
      <c r="DO295" s="82"/>
      <c r="DP295" s="82"/>
      <c r="DQ295" s="82"/>
      <c r="DR295" s="82"/>
      <c r="DS295" s="82"/>
      <c r="DT295" s="82"/>
      <c r="DU295" s="82"/>
      <c r="DV295" s="82"/>
      <c r="DW295" s="82"/>
      <c r="DX295" s="82"/>
      <c r="DY295" s="82"/>
      <c r="DZ295" s="82"/>
      <c r="EA295" s="82"/>
      <c r="EB295" s="82"/>
      <c r="EC295" s="82"/>
      <c r="ED295" s="82"/>
      <c r="EE295" s="82"/>
      <c r="EF295" s="82"/>
      <c r="EG295" s="82"/>
      <c r="EH295" s="82"/>
      <c r="EI295" s="82"/>
      <c r="EJ295" s="82"/>
      <c r="EK295" s="82"/>
      <c r="EL295" s="82"/>
      <c r="EM295" s="82"/>
      <c r="EN295" s="82"/>
      <c r="EO295" s="82"/>
      <c r="EP295" s="82"/>
      <c r="EQ295" s="82"/>
      <c r="ER295" s="82"/>
      <c r="ES295" s="82"/>
      <c r="ET295" s="82"/>
      <c r="EU295" s="82"/>
      <c r="EV295" s="82"/>
      <c r="EW295" s="82"/>
      <c r="EX295" s="82"/>
      <c r="EY295" s="82"/>
      <c r="EZ295" s="82"/>
      <c r="FA295" s="82"/>
      <c r="FB295" s="82"/>
      <c r="FC295" s="82"/>
      <c r="FD295" s="82"/>
      <c r="FE295" s="82"/>
      <c r="FF295" s="82"/>
      <c r="FG295" s="82"/>
      <c r="FH295" s="82"/>
      <c r="FI295" s="82"/>
      <c r="FJ295" s="82"/>
      <c r="FK295" s="82"/>
      <c r="FL295" s="82"/>
      <c r="FM295" s="82"/>
      <c r="FN295" s="82"/>
      <c r="FO295" s="82"/>
      <c r="FP295" s="82"/>
      <c r="FQ295" s="82"/>
      <c r="FR295" s="82"/>
      <c r="FS295" s="82"/>
      <c r="FT295" s="82"/>
      <c r="FU295" s="82"/>
      <c r="FV295" s="82"/>
      <c r="FW295" s="82"/>
    </row>
    <row r="296" spans="1:179" s="85" customFormat="1" ht="89.25">
      <c r="A296" s="364" t="s">
        <v>14</v>
      </c>
      <c r="B296" s="270" t="s">
        <v>1011</v>
      </c>
      <c r="C296" s="271" t="s">
        <v>1089</v>
      </c>
      <c r="D296" s="271" t="s">
        <v>1090</v>
      </c>
      <c r="E296" s="110">
        <v>1142</v>
      </c>
      <c r="F296" s="86"/>
      <c r="G296" s="88"/>
      <c r="H296" s="88">
        <v>1142</v>
      </c>
      <c r="I296" s="88">
        <v>710</v>
      </c>
      <c r="J296" s="88"/>
      <c r="K296" s="88">
        <v>9364</v>
      </c>
      <c r="L296" s="88">
        <v>713.38745371625589</v>
      </c>
      <c r="M296" s="88">
        <v>710</v>
      </c>
      <c r="N296" s="88"/>
      <c r="O296" s="88"/>
      <c r="P296" s="88">
        <v>710</v>
      </c>
      <c r="Q296" s="90">
        <f t="shared" si="51"/>
        <v>300</v>
      </c>
      <c r="R296" s="86"/>
      <c r="S296" s="88"/>
      <c r="T296" s="88">
        <v>300</v>
      </c>
      <c r="U296" s="86"/>
      <c r="V296" s="86"/>
      <c r="W296" s="86"/>
      <c r="X296" s="88"/>
      <c r="Y296" s="86"/>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82"/>
      <c r="EJ296" s="82"/>
      <c r="EK296" s="82"/>
      <c r="EL296" s="82"/>
      <c r="EM296" s="82"/>
      <c r="EN296" s="82"/>
      <c r="EO296" s="82"/>
      <c r="EP296" s="82"/>
      <c r="EQ296" s="82"/>
      <c r="ER296" s="82"/>
      <c r="ES296" s="82"/>
      <c r="ET296" s="82"/>
      <c r="EU296" s="82"/>
      <c r="EV296" s="82"/>
      <c r="EW296" s="82"/>
      <c r="EX296" s="82"/>
      <c r="EY296" s="82"/>
      <c r="EZ296" s="82"/>
      <c r="FA296" s="82"/>
      <c r="FB296" s="82"/>
      <c r="FC296" s="82"/>
      <c r="FD296" s="82"/>
      <c r="FE296" s="82"/>
      <c r="FF296" s="82"/>
      <c r="FG296" s="82"/>
      <c r="FH296" s="82"/>
      <c r="FI296" s="82"/>
      <c r="FJ296" s="82"/>
      <c r="FK296" s="82"/>
      <c r="FL296" s="82"/>
      <c r="FM296" s="82"/>
      <c r="FN296" s="82"/>
      <c r="FO296" s="82"/>
      <c r="FP296" s="82"/>
      <c r="FQ296" s="82"/>
      <c r="FR296" s="82"/>
      <c r="FS296" s="82"/>
      <c r="FT296" s="82"/>
      <c r="FU296" s="82"/>
      <c r="FV296" s="82"/>
      <c r="FW296" s="82"/>
    </row>
    <row r="297" spans="1:179" s="85" customFormat="1" ht="76.5">
      <c r="A297" s="364" t="s">
        <v>14</v>
      </c>
      <c r="B297" s="270" t="s">
        <v>1012</v>
      </c>
      <c r="C297" s="271" t="s">
        <v>337</v>
      </c>
      <c r="D297" s="271" t="s">
        <v>747</v>
      </c>
      <c r="E297" s="110">
        <v>614</v>
      </c>
      <c r="F297" s="86"/>
      <c r="G297" s="88"/>
      <c r="H297" s="88">
        <v>614</v>
      </c>
      <c r="I297" s="88">
        <v>400</v>
      </c>
      <c r="J297" s="88"/>
      <c r="K297" s="88">
        <v>227</v>
      </c>
      <c r="L297" s="88">
        <v>17.293779580690952</v>
      </c>
      <c r="M297" s="88">
        <v>400</v>
      </c>
      <c r="N297" s="88"/>
      <c r="O297" s="88"/>
      <c r="P297" s="88">
        <v>400</v>
      </c>
      <c r="Q297" s="90">
        <f t="shared" si="51"/>
        <v>214</v>
      </c>
      <c r="R297" s="86"/>
      <c r="S297" s="88"/>
      <c r="T297" s="88">
        <v>214</v>
      </c>
      <c r="U297" s="86"/>
      <c r="V297" s="86"/>
      <c r="W297" s="86"/>
      <c r="X297" s="88"/>
      <c r="Y297" s="86"/>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2"/>
      <c r="DJ297" s="82"/>
      <c r="DK297" s="82"/>
      <c r="DL297" s="82"/>
      <c r="DM297" s="82"/>
      <c r="DN297" s="82"/>
      <c r="DO297" s="82"/>
      <c r="DP297" s="82"/>
      <c r="DQ297" s="82"/>
      <c r="DR297" s="82"/>
      <c r="DS297" s="82"/>
      <c r="DT297" s="82"/>
      <c r="DU297" s="82"/>
      <c r="DV297" s="82"/>
      <c r="DW297" s="82"/>
      <c r="DX297" s="82"/>
      <c r="DY297" s="82"/>
      <c r="DZ297" s="82"/>
      <c r="EA297" s="82"/>
      <c r="EB297" s="82"/>
      <c r="EC297" s="82"/>
      <c r="ED297" s="82"/>
      <c r="EE297" s="82"/>
      <c r="EF297" s="82"/>
      <c r="EG297" s="82"/>
      <c r="EH297" s="82"/>
      <c r="EI297" s="82"/>
      <c r="EJ297" s="82"/>
      <c r="EK297" s="82"/>
      <c r="EL297" s="82"/>
      <c r="EM297" s="82"/>
      <c r="EN297" s="82"/>
      <c r="EO297" s="82"/>
      <c r="EP297" s="82"/>
      <c r="EQ297" s="82"/>
      <c r="ER297" s="82"/>
      <c r="ES297" s="82"/>
      <c r="ET297" s="82"/>
      <c r="EU297" s="82"/>
      <c r="EV297" s="82"/>
      <c r="EW297" s="82"/>
      <c r="EX297" s="82"/>
      <c r="EY297" s="82"/>
      <c r="EZ297" s="82"/>
      <c r="FA297" s="82"/>
      <c r="FB297" s="82"/>
      <c r="FC297" s="82"/>
      <c r="FD297" s="82"/>
      <c r="FE297" s="82"/>
      <c r="FF297" s="82"/>
      <c r="FG297" s="82"/>
      <c r="FH297" s="82"/>
      <c r="FI297" s="82"/>
      <c r="FJ297" s="82"/>
      <c r="FK297" s="82"/>
      <c r="FL297" s="82"/>
      <c r="FM297" s="82"/>
      <c r="FN297" s="82"/>
      <c r="FO297" s="82"/>
      <c r="FP297" s="82"/>
      <c r="FQ297" s="82"/>
      <c r="FR297" s="82"/>
      <c r="FS297" s="82"/>
      <c r="FT297" s="82"/>
      <c r="FU297" s="82"/>
      <c r="FV297" s="82"/>
      <c r="FW297" s="82"/>
    </row>
    <row r="298" spans="1:179" s="85" customFormat="1" ht="76.5">
      <c r="A298" s="364" t="s">
        <v>14</v>
      </c>
      <c r="B298" s="270" t="s">
        <v>1013</v>
      </c>
      <c r="C298" s="271" t="s">
        <v>343</v>
      </c>
      <c r="D298" s="271" t="s">
        <v>748</v>
      </c>
      <c r="E298" s="110">
        <v>682</v>
      </c>
      <c r="F298" s="86"/>
      <c r="G298" s="88"/>
      <c r="H298" s="88">
        <v>682</v>
      </c>
      <c r="I298" s="88">
        <v>450</v>
      </c>
      <c r="J298" s="88"/>
      <c r="K298" s="88">
        <v>31866</v>
      </c>
      <c r="L298" s="88">
        <v>2427.6809696841315</v>
      </c>
      <c r="M298" s="88">
        <v>450</v>
      </c>
      <c r="N298" s="88"/>
      <c r="O298" s="88"/>
      <c r="P298" s="88">
        <v>450</v>
      </c>
      <c r="Q298" s="90">
        <f t="shared" si="51"/>
        <v>232</v>
      </c>
      <c r="R298" s="86"/>
      <c r="S298" s="88"/>
      <c r="T298" s="88">
        <v>232</v>
      </c>
      <c r="U298" s="86"/>
      <c r="V298" s="86"/>
      <c r="W298" s="86"/>
      <c r="X298" s="88"/>
      <c r="Y298" s="86"/>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c r="DH298" s="82"/>
      <c r="DI298" s="82"/>
      <c r="DJ298" s="82"/>
      <c r="DK298" s="82"/>
      <c r="DL298" s="82"/>
      <c r="DM298" s="82"/>
      <c r="DN298" s="82"/>
      <c r="DO298" s="82"/>
      <c r="DP298" s="82"/>
      <c r="DQ298" s="82"/>
      <c r="DR298" s="82"/>
      <c r="DS298" s="82"/>
      <c r="DT298" s="82"/>
      <c r="DU298" s="82"/>
      <c r="DV298" s="82"/>
      <c r="DW298" s="82"/>
      <c r="DX298" s="82"/>
      <c r="DY298" s="82"/>
      <c r="DZ298" s="82"/>
      <c r="EA298" s="82"/>
      <c r="EB298" s="82"/>
      <c r="EC298" s="82"/>
      <c r="ED298" s="82"/>
      <c r="EE298" s="82"/>
      <c r="EF298" s="82"/>
      <c r="EG298" s="82"/>
      <c r="EH298" s="82"/>
      <c r="EI298" s="82"/>
      <c r="EJ298" s="82"/>
      <c r="EK298" s="82"/>
      <c r="EL298" s="82"/>
      <c r="EM298" s="82"/>
      <c r="EN298" s="82"/>
      <c r="EO298" s="82"/>
      <c r="EP298" s="82"/>
      <c r="EQ298" s="82"/>
      <c r="ER298" s="82"/>
      <c r="ES298" s="82"/>
      <c r="ET298" s="82"/>
      <c r="EU298" s="82"/>
      <c r="EV298" s="82"/>
      <c r="EW298" s="82"/>
      <c r="EX298" s="82"/>
      <c r="EY298" s="82"/>
      <c r="EZ298" s="82"/>
      <c r="FA298" s="82"/>
      <c r="FB298" s="82"/>
      <c r="FC298" s="82"/>
      <c r="FD298" s="82"/>
      <c r="FE298" s="82"/>
      <c r="FF298" s="82"/>
      <c r="FG298" s="82"/>
      <c r="FH298" s="82"/>
      <c r="FI298" s="82"/>
      <c r="FJ298" s="82"/>
      <c r="FK298" s="82"/>
      <c r="FL298" s="82"/>
      <c r="FM298" s="82"/>
      <c r="FN298" s="82"/>
      <c r="FO298" s="82"/>
      <c r="FP298" s="82"/>
      <c r="FQ298" s="82"/>
      <c r="FR298" s="82"/>
      <c r="FS298" s="82"/>
      <c r="FT298" s="82"/>
      <c r="FU298" s="82"/>
      <c r="FV298" s="82"/>
      <c r="FW298" s="82"/>
    </row>
    <row r="299" spans="1:179" s="85" customFormat="1" ht="76.5">
      <c r="A299" s="364" t="s">
        <v>14</v>
      </c>
      <c r="B299" s="270" t="s">
        <v>1014</v>
      </c>
      <c r="C299" s="271" t="s">
        <v>346</v>
      </c>
      <c r="D299" s="271" t="s">
        <v>749</v>
      </c>
      <c r="E299" s="110">
        <v>489</v>
      </c>
      <c r="F299" s="86"/>
      <c r="G299" s="88"/>
      <c r="H299" s="88">
        <v>489</v>
      </c>
      <c r="I299" s="88">
        <v>300</v>
      </c>
      <c r="J299" s="88"/>
      <c r="K299" s="88">
        <v>44165</v>
      </c>
      <c r="L299" s="88">
        <v>3364.6686131331094</v>
      </c>
      <c r="M299" s="88">
        <v>300</v>
      </c>
      <c r="N299" s="88"/>
      <c r="O299" s="88"/>
      <c r="P299" s="88">
        <v>300</v>
      </c>
      <c r="Q299" s="90">
        <f t="shared" si="51"/>
        <v>189</v>
      </c>
      <c r="R299" s="86"/>
      <c r="S299" s="88"/>
      <c r="T299" s="88">
        <v>189</v>
      </c>
      <c r="U299" s="86"/>
      <c r="V299" s="86"/>
      <c r="W299" s="86"/>
      <c r="X299" s="88"/>
      <c r="Y299" s="86"/>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c r="DR299" s="82"/>
      <c r="DS299" s="82"/>
      <c r="DT299" s="82"/>
      <c r="DU299" s="82"/>
      <c r="DV299" s="82"/>
      <c r="DW299" s="82"/>
      <c r="DX299" s="82"/>
      <c r="DY299" s="82"/>
      <c r="DZ299" s="82"/>
      <c r="EA299" s="82"/>
      <c r="EB299" s="82"/>
      <c r="EC299" s="82"/>
      <c r="ED299" s="82"/>
      <c r="EE299" s="82"/>
      <c r="EF299" s="82"/>
      <c r="EG299" s="82"/>
      <c r="EH299" s="82"/>
      <c r="EI299" s="82"/>
      <c r="EJ299" s="82"/>
      <c r="EK299" s="82"/>
      <c r="EL299" s="82"/>
      <c r="EM299" s="82"/>
      <c r="EN299" s="82"/>
      <c r="EO299" s="82"/>
      <c r="EP299" s="82"/>
      <c r="EQ299" s="82"/>
      <c r="ER299" s="82"/>
      <c r="ES299" s="82"/>
      <c r="ET299" s="82"/>
      <c r="EU299" s="82"/>
      <c r="EV299" s="82"/>
      <c r="EW299" s="82"/>
      <c r="EX299" s="82"/>
      <c r="EY299" s="82"/>
      <c r="EZ299" s="82"/>
      <c r="FA299" s="82"/>
      <c r="FB299" s="82"/>
      <c r="FC299" s="82"/>
      <c r="FD299" s="82"/>
      <c r="FE299" s="82"/>
      <c r="FF299" s="82"/>
      <c r="FG299" s="82"/>
      <c r="FH299" s="82"/>
      <c r="FI299" s="82"/>
      <c r="FJ299" s="82"/>
      <c r="FK299" s="82"/>
      <c r="FL299" s="82"/>
      <c r="FM299" s="82"/>
      <c r="FN299" s="82"/>
      <c r="FO299" s="82"/>
      <c r="FP299" s="82"/>
      <c r="FQ299" s="82"/>
      <c r="FR299" s="82"/>
      <c r="FS299" s="82"/>
      <c r="FT299" s="82"/>
      <c r="FU299" s="82"/>
      <c r="FV299" s="82"/>
      <c r="FW299" s="82"/>
    </row>
    <row r="300" spans="1:179" s="85" customFormat="1" ht="76.5">
      <c r="A300" s="364" t="s">
        <v>14</v>
      </c>
      <c r="B300" s="270" t="s">
        <v>1015</v>
      </c>
      <c r="C300" s="271" t="s">
        <v>403</v>
      </c>
      <c r="D300" s="271" t="s">
        <v>750</v>
      </c>
      <c r="E300" s="110">
        <v>455</v>
      </c>
      <c r="F300" s="86"/>
      <c r="G300" s="88"/>
      <c r="H300" s="88">
        <v>455</v>
      </c>
      <c r="I300" s="88">
        <v>300</v>
      </c>
      <c r="J300" s="88"/>
      <c r="K300" s="88">
        <v>31735</v>
      </c>
      <c r="L300" s="88">
        <v>2417.7008590010014</v>
      </c>
      <c r="M300" s="88">
        <v>300</v>
      </c>
      <c r="N300" s="88"/>
      <c r="O300" s="88"/>
      <c r="P300" s="88">
        <v>300</v>
      </c>
      <c r="Q300" s="90">
        <f t="shared" si="51"/>
        <v>155</v>
      </c>
      <c r="R300" s="86"/>
      <c r="S300" s="88"/>
      <c r="T300" s="88">
        <v>155</v>
      </c>
      <c r="U300" s="86"/>
      <c r="V300" s="86"/>
      <c r="W300" s="86"/>
      <c r="X300" s="88"/>
      <c r="Y300" s="86"/>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c r="DR300" s="82"/>
      <c r="DS300" s="82"/>
      <c r="DT300" s="82"/>
      <c r="DU300" s="82"/>
      <c r="DV300" s="82"/>
      <c r="DW300" s="82"/>
      <c r="DX300" s="82"/>
      <c r="DY300" s="82"/>
      <c r="DZ300" s="82"/>
      <c r="EA300" s="82"/>
      <c r="EB300" s="82"/>
      <c r="EC300" s="82"/>
      <c r="ED300" s="82"/>
      <c r="EE300" s="82"/>
      <c r="EF300" s="82"/>
      <c r="EG300" s="82"/>
      <c r="EH300" s="82"/>
      <c r="EI300" s="82"/>
      <c r="EJ300" s="82"/>
      <c r="EK300" s="82"/>
      <c r="EL300" s="82"/>
      <c r="EM300" s="82"/>
      <c r="EN300" s="82"/>
      <c r="EO300" s="82"/>
      <c r="EP300" s="82"/>
      <c r="EQ300" s="82"/>
      <c r="ER300" s="82"/>
      <c r="ES300" s="82"/>
      <c r="ET300" s="82"/>
      <c r="EU300" s="82"/>
      <c r="EV300" s="82"/>
      <c r="EW300" s="82"/>
      <c r="EX300" s="82"/>
      <c r="EY300" s="82"/>
      <c r="EZ300" s="82"/>
      <c r="FA300" s="82"/>
      <c r="FB300" s="82"/>
      <c r="FC300" s="82"/>
      <c r="FD300" s="82"/>
      <c r="FE300" s="82"/>
      <c r="FF300" s="82"/>
      <c r="FG300" s="82"/>
      <c r="FH300" s="82"/>
      <c r="FI300" s="82"/>
      <c r="FJ300" s="82"/>
      <c r="FK300" s="82"/>
      <c r="FL300" s="82"/>
      <c r="FM300" s="82"/>
      <c r="FN300" s="82"/>
      <c r="FO300" s="82"/>
      <c r="FP300" s="82"/>
      <c r="FQ300" s="82"/>
      <c r="FR300" s="82"/>
      <c r="FS300" s="82"/>
      <c r="FT300" s="82"/>
      <c r="FU300" s="82"/>
      <c r="FV300" s="82"/>
      <c r="FW300" s="82"/>
    </row>
    <row r="301" spans="1:179" s="85" customFormat="1" ht="76.5">
      <c r="A301" s="364" t="s">
        <v>14</v>
      </c>
      <c r="B301" s="270" t="s">
        <v>1016</v>
      </c>
      <c r="C301" s="271" t="s">
        <v>401</v>
      </c>
      <c r="D301" s="271" t="s">
        <v>751</v>
      </c>
      <c r="E301" s="110">
        <v>466</v>
      </c>
      <c r="F301" s="86"/>
      <c r="G301" s="88"/>
      <c r="H301" s="88">
        <v>466</v>
      </c>
      <c r="I301" s="88">
        <v>250</v>
      </c>
      <c r="J301" s="88"/>
      <c r="K301" s="88">
        <v>49650</v>
      </c>
      <c r="L301" s="88">
        <v>3782.5381329572938</v>
      </c>
      <c r="M301" s="88">
        <v>250</v>
      </c>
      <c r="N301" s="88"/>
      <c r="O301" s="88"/>
      <c r="P301" s="88">
        <v>250</v>
      </c>
      <c r="Q301" s="90">
        <f t="shared" si="51"/>
        <v>216</v>
      </c>
      <c r="R301" s="86"/>
      <c r="S301" s="88"/>
      <c r="T301" s="88">
        <v>216</v>
      </c>
      <c r="U301" s="86"/>
      <c r="V301" s="86"/>
      <c r="W301" s="86"/>
      <c r="X301" s="88"/>
      <c r="Y301" s="86"/>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c r="DR301" s="82"/>
      <c r="DS301" s="82"/>
      <c r="DT301" s="82"/>
      <c r="DU301" s="82"/>
      <c r="DV301" s="82"/>
      <c r="DW301" s="82"/>
      <c r="DX301" s="82"/>
      <c r="DY301" s="82"/>
      <c r="DZ301" s="82"/>
      <c r="EA301" s="82"/>
      <c r="EB301" s="82"/>
      <c r="EC301" s="82"/>
      <c r="ED301" s="82"/>
      <c r="EE301" s="82"/>
      <c r="EF301" s="82"/>
      <c r="EG301" s="82"/>
      <c r="EH301" s="82"/>
      <c r="EI301" s="82"/>
      <c r="EJ301" s="82"/>
      <c r="EK301" s="82"/>
      <c r="EL301" s="82"/>
      <c r="EM301" s="82"/>
      <c r="EN301" s="82"/>
      <c r="EO301" s="82"/>
      <c r="EP301" s="82"/>
      <c r="EQ301" s="82"/>
      <c r="ER301" s="82"/>
      <c r="ES301" s="82"/>
      <c r="ET301" s="82"/>
      <c r="EU301" s="82"/>
      <c r="EV301" s="82"/>
      <c r="EW301" s="82"/>
      <c r="EX301" s="82"/>
      <c r="EY301" s="82"/>
      <c r="EZ301" s="82"/>
      <c r="FA301" s="82"/>
      <c r="FB301" s="82"/>
      <c r="FC301" s="82"/>
      <c r="FD301" s="82"/>
      <c r="FE301" s="82"/>
      <c r="FF301" s="82"/>
      <c r="FG301" s="82"/>
      <c r="FH301" s="82"/>
      <c r="FI301" s="82"/>
      <c r="FJ301" s="82"/>
      <c r="FK301" s="82"/>
      <c r="FL301" s="82"/>
      <c r="FM301" s="82"/>
      <c r="FN301" s="82"/>
      <c r="FO301" s="82"/>
      <c r="FP301" s="82"/>
      <c r="FQ301" s="82"/>
      <c r="FR301" s="82"/>
      <c r="FS301" s="82"/>
      <c r="FT301" s="82"/>
      <c r="FU301" s="82"/>
      <c r="FV301" s="82"/>
      <c r="FW301" s="82"/>
    </row>
    <row r="302" spans="1:179" s="85" customFormat="1" ht="76.5">
      <c r="A302" s="364" t="s">
        <v>14</v>
      </c>
      <c r="B302" s="270" t="s">
        <v>1017</v>
      </c>
      <c r="C302" s="271" t="s">
        <v>402</v>
      </c>
      <c r="D302" s="271" t="s">
        <v>1091</v>
      </c>
      <c r="E302" s="110">
        <v>431</v>
      </c>
      <c r="F302" s="86"/>
      <c r="G302" s="88"/>
      <c r="H302" s="88">
        <v>431</v>
      </c>
      <c r="I302" s="88">
        <v>231</v>
      </c>
      <c r="J302" s="88"/>
      <c r="K302" s="88">
        <v>25757</v>
      </c>
      <c r="L302" s="88">
        <v>1962.2726020258012</v>
      </c>
      <c r="M302" s="88">
        <v>231</v>
      </c>
      <c r="N302" s="88"/>
      <c r="O302" s="88"/>
      <c r="P302" s="88">
        <v>231</v>
      </c>
      <c r="Q302" s="90">
        <f t="shared" si="51"/>
        <v>200</v>
      </c>
      <c r="R302" s="86"/>
      <c r="S302" s="88"/>
      <c r="T302" s="88">
        <v>200</v>
      </c>
      <c r="U302" s="86"/>
      <c r="V302" s="86"/>
      <c r="W302" s="86"/>
      <c r="X302" s="88"/>
      <c r="Y302" s="86"/>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2"/>
      <c r="DJ302" s="82"/>
      <c r="DK302" s="82"/>
      <c r="DL302" s="82"/>
      <c r="DM302" s="82"/>
      <c r="DN302" s="82"/>
      <c r="DO302" s="82"/>
      <c r="DP302" s="82"/>
      <c r="DQ302" s="82"/>
      <c r="DR302" s="82"/>
      <c r="DS302" s="82"/>
      <c r="DT302" s="82"/>
      <c r="DU302" s="82"/>
      <c r="DV302" s="82"/>
      <c r="DW302" s="82"/>
      <c r="DX302" s="82"/>
      <c r="DY302" s="82"/>
      <c r="DZ302" s="82"/>
      <c r="EA302" s="82"/>
      <c r="EB302" s="82"/>
      <c r="EC302" s="82"/>
      <c r="ED302" s="82"/>
      <c r="EE302" s="82"/>
      <c r="EF302" s="82"/>
      <c r="EG302" s="82"/>
      <c r="EH302" s="82"/>
      <c r="EI302" s="82"/>
      <c r="EJ302" s="82"/>
      <c r="EK302" s="82"/>
      <c r="EL302" s="82"/>
      <c r="EM302" s="82"/>
      <c r="EN302" s="82"/>
      <c r="EO302" s="82"/>
      <c r="EP302" s="82"/>
      <c r="EQ302" s="82"/>
      <c r="ER302" s="82"/>
      <c r="ES302" s="82"/>
      <c r="ET302" s="82"/>
      <c r="EU302" s="82"/>
      <c r="EV302" s="82"/>
      <c r="EW302" s="82"/>
      <c r="EX302" s="82"/>
      <c r="EY302" s="82"/>
      <c r="EZ302" s="82"/>
      <c r="FA302" s="82"/>
      <c r="FB302" s="82"/>
      <c r="FC302" s="82"/>
      <c r="FD302" s="82"/>
      <c r="FE302" s="82"/>
      <c r="FF302" s="82"/>
      <c r="FG302" s="82"/>
      <c r="FH302" s="82"/>
      <c r="FI302" s="82"/>
      <c r="FJ302" s="82"/>
      <c r="FK302" s="82"/>
      <c r="FL302" s="82"/>
      <c r="FM302" s="82"/>
      <c r="FN302" s="82"/>
      <c r="FO302" s="82"/>
      <c r="FP302" s="82"/>
      <c r="FQ302" s="82"/>
      <c r="FR302" s="82"/>
      <c r="FS302" s="82"/>
      <c r="FT302" s="82"/>
      <c r="FU302" s="82"/>
      <c r="FV302" s="82"/>
      <c r="FW302" s="82"/>
    </row>
    <row r="303" spans="1:179" s="85" customFormat="1" ht="76.5">
      <c r="A303" s="364" t="s">
        <v>14</v>
      </c>
      <c r="B303" s="270" t="s">
        <v>1018</v>
      </c>
      <c r="C303" s="271" t="s">
        <v>412</v>
      </c>
      <c r="D303" s="271" t="s">
        <v>1092</v>
      </c>
      <c r="E303" s="110">
        <v>569</v>
      </c>
      <c r="F303" s="86"/>
      <c r="G303" s="88"/>
      <c r="H303" s="88">
        <v>569</v>
      </c>
      <c r="I303" s="88">
        <v>300</v>
      </c>
      <c r="J303" s="88"/>
      <c r="K303" s="88">
        <v>50103</v>
      </c>
      <c r="L303" s="88">
        <v>3817.0495080676592</v>
      </c>
      <c r="M303" s="88">
        <v>300</v>
      </c>
      <c r="N303" s="88"/>
      <c r="O303" s="88"/>
      <c r="P303" s="88">
        <v>300</v>
      </c>
      <c r="Q303" s="90">
        <f t="shared" si="51"/>
        <v>269</v>
      </c>
      <c r="R303" s="86"/>
      <c r="S303" s="88"/>
      <c r="T303" s="88">
        <v>269</v>
      </c>
      <c r="U303" s="86"/>
      <c r="V303" s="86"/>
      <c r="W303" s="86"/>
      <c r="X303" s="88"/>
      <c r="Y303" s="86"/>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2"/>
      <c r="DJ303" s="82"/>
      <c r="DK303" s="82"/>
      <c r="DL303" s="82"/>
      <c r="DM303" s="82"/>
      <c r="DN303" s="82"/>
      <c r="DO303" s="82"/>
      <c r="DP303" s="82"/>
      <c r="DQ303" s="82"/>
      <c r="DR303" s="82"/>
      <c r="DS303" s="82"/>
      <c r="DT303" s="82"/>
      <c r="DU303" s="82"/>
      <c r="DV303" s="82"/>
      <c r="DW303" s="82"/>
      <c r="DX303" s="82"/>
      <c r="DY303" s="82"/>
      <c r="DZ303" s="82"/>
      <c r="EA303" s="82"/>
      <c r="EB303" s="82"/>
      <c r="EC303" s="82"/>
      <c r="ED303" s="82"/>
      <c r="EE303" s="82"/>
      <c r="EF303" s="82"/>
      <c r="EG303" s="82"/>
      <c r="EH303" s="82"/>
      <c r="EI303" s="82"/>
      <c r="EJ303" s="82"/>
      <c r="EK303" s="82"/>
      <c r="EL303" s="82"/>
      <c r="EM303" s="82"/>
      <c r="EN303" s="82"/>
      <c r="EO303" s="82"/>
      <c r="EP303" s="82"/>
      <c r="EQ303" s="82"/>
      <c r="ER303" s="82"/>
      <c r="ES303" s="82"/>
      <c r="ET303" s="82"/>
      <c r="EU303" s="82"/>
      <c r="EV303" s="82"/>
      <c r="EW303" s="82"/>
      <c r="EX303" s="82"/>
      <c r="EY303" s="82"/>
      <c r="EZ303" s="82"/>
      <c r="FA303" s="82"/>
      <c r="FB303" s="82"/>
      <c r="FC303" s="82"/>
      <c r="FD303" s="82"/>
      <c r="FE303" s="82"/>
      <c r="FF303" s="82"/>
      <c r="FG303" s="82"/>
      <c r="FH303" s="82"/>
      <c r="FI303" s="82"/>
      <c r="FJ303" s="82"/>
      <c r="FK303" s="82"/>
      <c r="FL303" s="82"/>
      <c r="FM303" s="82"/>
      <c r="FN303" s="82"/>
      <c r="FO303" s="82"/>
      <c r="FP303" s="82"/>
      <c r="FQ303" s="82"/>
      <c r="FR303" s="82"/>
      <c r="FS303" s="82"/>
      <c r="FT303" s="82"/>
      <c r="FU303" s="82"/>
      <c r="FV303" s="82"/>
      <c r="FW303" s="82"/>
    </row>
    <row r="304" spans="1:179" s="85" customFormat="1" ht="76.5">
      <c r="A304" s="364" t="s">
        <v>14</v>
      </c>
      <c r="B304" s="270" t="s">
        <v>1019</v>
      </c>
      <c r="C304" s="271" t="s">
        <v>350</v>
      </c>
      <c r="D304" s="271" t="s">
        <v>1093</v>
      </c>
      <c r="E304" s="110">
        <v>495</v>
      </c>
      <c r="F304" s="86"/>
      <c r="G304" s="86"/>
      <c r="H304" s="86">
        <v>495</v>
      </c>
      <c r="I304" s="86">
        <v>0</v>
      </c>
      <c r="J304" s="86"/>
      <c r="K304" s="86"/>
      <c r="L304" s="86"/>
      <c r="M304" s="86">
        <v>0</v>
      </c>
      <c r="N304" s="86"/>
      <c r="O304" s="86"/>
      <c r="P304" s="86">
        <v>0</v>
      </c>
      <c r="Q304" s="90">
        <f t="shared" si="51"/>
        <v>495</v>
      </c>
      <c r="R304" s="86"/>
      <c r="S304" s="86"/>
      <c r="T304" s="86">
        <v>495</v>
      </c>
      <c r="U304" s="86"/>
      <c r="V304" s="86"/>
      <c r="W304" s="86"/>
      <c r="X304" s="86"/>
      <c r="Y304" s="86"/>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2"/>
      <c r="DJ304" s="82"/>
      <c r="DK304" s="82"/>
      <c r="DL304" s="82"/>
      <c r="DM304" s="82"/>
      <c r="DN304" s="82"/>
      <c r="DO304" s="82"/>
      <c r="DP304" s="82"/>
      <c r="DQ304" s="82"/>
      <c r="DR304" s="82"/>
      <c r="DS304" s="82"/>
      <c r="DT304" s="82"/>
      <c r="DU304" s="82"/>
      <c r="DV304" s="82"/>
      <c r="DW304" s="82"/>
      <c r="DX304" s="82"/>
      <c r="DY304" s="82"/>
      <c r="DZ304" s="82"/>
      <c r="EA304" s="82"/>
      <c r="EB304" s="82"/>
      <c r="EC304" s="82"/>
      <c r="ED304" s="82"/>
      <c r="EE304" s="82"/>
      <c r="EF304" s="82"/>
      <c r="EG304" s="82"/>
      <c r="EH304" s="82"/>
      <c r="EI304" s="82"/>
      <c r="EJ304" s="82"/>
      <c r="EK304" s="82"/>
      <c r="EL304" s="82"/>
      <c r="EM304" s="82"/>
      <c r="EN304" s="82"/>
      <c r="EO304" s="82"/>
      <c r="EP304" s="82"/>
      <c r="EQ304" s="82"/>
      <c r="ER304" s="82"/>
      <c r="ES304" s="82"/>
      <c r="ET304" s="82"/>
      <c r="EU304" s="82"/>
      <c r="EV304" s="82"/>
      <c r="EW304" s="82"/>
      <c r="EX304" s="82"/>
      <c r="EY304" s="82"/>
      <c r="EZ304" s="82"/>
      <c r="FA304" s="82"/>
      <c r="FB304" s="82"/>
      <c r="FC304" s="82"/>
      <c r="FD304" s="82"/>
      <c r="FE304" s="82"/>
      <c r="FF304" s="82"/>
      <c r="FG304" s="82"/>
      <c r="FH304" s="82"/>
      <c r="FI304" s="82"/>
      <c r="FJ304" s="82"/>
      <c r="FK304" s="82"/>
      <c r="FL304" s="82"/>
      <c r="FM304" s="82"/>
      <c r="FN304" s="82"/>
      <c r="FO304" s="82"/>
      <c r="FP304" s="82"/>
      <c r="FQ304" s="82"/>
      <c r="FR304" s="82"/>
      <c r="FS304" s="82"/>
      <c r="FT304" s="82"/>
      <c r="FU304" s="82"/>
      <c r="FV304" s="82"/>
      <c r="FW304" s="82"/>
    </row>
    <row r="305" spans="1:179" s="85" customFormat="1" ht="76.5">
      <c r="A305" s="364" t="s">
        <v>14</v>
      </c>
      <c r="B305" s="270" t="s">
        <v>1020</v>
      </c>
      <c r="C305" s="271" t="s">
        <v>1094</v>
      </c>
      <c r="D305" s="271"/>
      <c r="E305" s="110">
        <v>611</v>
      </c>
      <c r="F305" s="110"/>
      <c r="G305" s="110"/>
      <c r="H305" s="110">
        <v>611</v>
      </c>
      <c r="I305" s="110">
        <v>0</v>
      </c>
      <c r="J305" s="110"/>
      <c r="K305" s="110"/>
      <c r="L305" s="110"/>
      <c r="M305" s="110">
        <v>0</v>
      </c>
      <c r="N305" s="110"/>
      <c r="O305" s="110"/>
      <c r="P305" s="110">
        <v>0</v>
      </c>
      <c r="Q305" s="90">
        <f t="shared" si="51"/>
        <v>0</v>
      </c>
      <c r="R305" s="110"/>
      <c r="S305" s="110"/>
      <c r="T305" s="110"/>
      <c r="U305" s="110"/>
      <c r="V305" s="110"/>
      <c r="W305" s="110"/>
      <c r="X305" s="110"/>
      <c r="Y305" s="110"/>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c r="FA305" s="82"/>
      <c r="FB305" s="82"/>
      <c r="FC305" s="82"/>
      <c r="FD305" s="82"/>
      <c r="FE305" s="82"/>
      <c r="FF305" s="82"/>
      <c r="FG305" s="82"/>
      <c r="FH305" s="82"/>
      <c r="FI305" s="82"/>
      <c r="FJ305" s="82"/>
      <c r="FK305" s="82"/>
      <c r="FL305" s="82"/>
      <c r="FM305" s="82"/>
      <c r="FN305" s="82"/>
      <c r="FO305" s="82"/>
      <c r="FP305" s="82"/>
      <c r="FQ305" s="82"/>
      <c r="FR305" s="82"/>
      <c r="FS305" s="82"/>
      <c r="FT305" s="82"/>
      <c r="FU305" s="82"/>
      <c r="FV305" s="82"/>
      <c r="FW305" s="82"/>
    </row>
    <row r="306" spans="1:179" s="85" customFormat="1" ht="63.75">
      <c r="A306" s="349">
        <v>2</v>
      </c>
      <c r="B306" s="317" t="s">
        <v>1021</v>
      </c>
      <c r="C306" s="421" t="s">
        <v>1095</v>
      </c>
      <c r="D306" s="271" t="s">
        <v>1096</v>
      </c>
      <c r="E306" s="112">
        <v>9993</v>
      </c>
      <c r="F306" s="86"/>
      <c r="G306" s="88"/>
      <c r="H306" s="88">
        <v>9993</v>
      </c>
      <c r="I306" s="88">
        <v>2038</v>
      </c>
      <c r="J306" s="88"/>
      <c r="K306" s="88"/>
      <c r="L306" s="88"/>
      <c r="M306" s="88">
        <v>3038</v>
      </c>
      <c r="N306" s="88"/>
      <c r="O306" s="88"/>
      <c r="P306" s="88">
        <v>3038</v>
      </c>
      <c r="Q306" s="90">
        <f t="shared" si="51"/>
        <v>3800</v>
      </c>
      <c r="R306" s="86"/>
      <c r="S306" s="88"/>
      <c r="T306" s="88">
        <v>3800</v>
      </c>
      <c r="U306" s="88"/>
      <c r="V306" s="88"/>
      <c r="W306" s="88"/>
      <c r="X306" s="88"/>
      <c r="Y306" s="88">
        <v>0</v>
      </c>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c r="DH306" s="82"/>
      <c r="DI306" s="82"/>
      <c r="DJ306" s="82"/>
      <c r="DK306" s="82"/>
      <c r="DL306" s="82"/>
      <c r="DM306" s="82"/>
      <c r="DN306" s="82"/>
      <c r="DO306" s="82"/>
      <c r="DP306" s="82"/>
      <c r="DQ306" s="82"/>
      <c r="DR306" s="82"/>
      <c r="DS306" s="82"/>
      <c r="DT306" s="82"/>
      <c r="DU306" s="82"/>
      <c r="DV306" s="82"/>
      <c r="DW306" s="82"/>
      <c r="DX306" s="82"/>
      <c r="DY306" s="82"/>
      <c r="DZ306" s="82"/>
      <c r="EA306" s="82"/>
      <c r="EB306" s="82"/>
      <c r="EC306" s="82"/>
      <c r="ED306" s="82"/>
      <c r="EE306" s="82"/>
      <c r="EF306" s="82"/>
      <c r="EG306" s="82"/>
      <c r="EH306" s="82"/>
      <c r="EI306" s="82"/>
      <c r="EJ306" s="82"/>
      <c r="EK306" s="82"/>
      <c r="EL306" s="82"/>
      <c r="EM306" s="82"/>
      <c r="EN306" s="82"/>
      <c r="EO306" s="82"/>
      <c r="EP306" s="82"/>
      <c r="EQ306" s="82"/>
      <c r="ER306" s="82"/>
      <c r="ES306" s="82"/>
      <c r="ET306" s="82"/>
      <c r="EU306" s="82"/>
      <c r="EV306" s="82"/>
      <c r="EW306" s="82"/>
      <c r="EX306" s="82"/>
      <c r="EY306" s="82"/>
      <c r="EZ306" s="82"/>
      <c r="FA306" s="82"/>
      <c r="FB306" s="82"/>
      <c r="FC306" s="82"/>
      <c r="FD306" s="82"/>
      <c r="FE306" s="82"/>
      <c r="FF306" s="82"/>
      <c r="FG306" s="82"/>
      <c r="FH306" s="82"/>
      <c r="FI306" s="82"/>
      <c r="FJ306" s="82"/>
      <c r="FK306" s="82"/>
      <c r="FL306" s="82"/>
      <c r="FM306" s="82"/>
      <c r="FN306" s="82"/>
      <c r="FO306" s="82"/>
      <c r="FP306" s="82"/>
      <c r="FQ306" s="82"/>
      <c r="FR306" s="82"/>
      <c r="FS306" s="82"/>
      <c r="FT306" s="82"/>
      <c r="FU306" s="82"/>
      <c r="FV306" s="82"/>
      <c r="FW306" s="82"/>
    </row>
    <row r="307" spans="1:179" s="85" customFormat="1" ht="51">
      <c r="A307" s="349">
        <v>3</v>
      </c>
      <c r="B307" s="317" t="s">
        <v>752</v>
      </c>
      <c r="C307" s="421"/>
      <c r="D307" s="271" t="s">
        <v>1097</v>
      </c>
      <c r="E307" s="112">
        <v>6691</v>
      </c>
      <c r="F307" s="86"/>
      <c r="G307" s="88"/>
      <c r="H307" s="88">
        <v>6691</v>
      </c>
      <c r="I307" s="88">
        <v>2969</v>
      </c>
      <c r="J307" s="88"/>
      <c r="K307" s="88"/>
      <c r="L307" s="88"/>
      <c r="M307" s="88">
        <v>3200</v>
      </c>
      <c r="N307" s="88"/>
      <c r="O307" s="88"/>
      <c r="P307" s="88">
        <v>3200</v>
      </c>
      <c r="Q307" s="90">
        <f t="shared" si="51"/>
        <v>3491</v>
      </c>
      <c r="R307" s="86"/>
      <c r="S307" s="88"/>
      <c r="T307" s="88">
        <v>3491</v>
      </c>
      <c r="U307" s="88"/>
      <c r="V307" s="88"/>
      <c r="W307" s="88"/>
      <c r="X307" s="88"/>
      <c r="Y307" s="88">
        <v>0</v>
      </c>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2"/>
      <c r="DJ307" s="82"/>
      <c r="DK307" s="82"/>
      <c r="DL307" s="82"/>
      <c r="DM307" s="82"/>
      <c r="DN307" s="82"/>
      <c r="DO307" s="82"/>
      <c r="DP307" s="82"/>
      <c r="DQ307" s="82"/>
      <c r="DR307" s="82"/>
      <c r="DS307" s="82"/>
      <c r="DT307" s="82"/>
      <c r="DU307" s="82"/>
      <c r="DV307" s="82"/>
      <c r="DW307" s="82"/>
      <c r="DX307" s="82"/>
      <c r="DY307" s="82"/>
      <c r="DZ307" s="82"/>
      <c r="EA307" s="82"/>
      <c r="EB307" s="82"/>
      <c r="EC307" s="82"/>
      <c r="ED307" s="82"/>
      <c r="EE307" s="82"/>
      <c r="EF307" s="82"/>
      <c r="EG307" s="82"/>
      <c r="EH307" s="82"/>
      <c r="EI307" s="82"/>
      <c r="EJ307" s="82"/>
      <c r="EK307" s="82"/>
      <c r="EL307" s="82"/>
      <c r="EM307" s="82"/>
      <c r="EN307" s="82"/>
      <c r="EO307" s="82"/>
      <c r="EP307" s="82"/>
      <c r="EQ307" s="82"/>
      <c r="ER307" s="82"/>
      <c r="ES307" s="82"/>
      <c r="ET307" s="82"/>
      <c r="EU307" s="82"/>
      <c r="EV307" s="82"/>
      <c r="EW307" s="82"/>
      <c r="EX307" s="82"/>
      <c r="EY307" s="82"/>
      <c r="EZ307" s="82"/>
      <c r="FA307" s="82"/>
      <c r="FB307" s="82"/>
      <c r="FC307" s="82"/>
      <c r="FD307" s="82"/>
      <c r="FE307" s="82"/>
      <c r="FF307" s="82"/>
      <c r="FG307" s="82"/>
      <c r="FH307" s="82"/>
      <c r="FI307" s="82"/>
      <c r="FJ307" s="82"/>
      <c r="FK307" s="82"/>
      <c r="FL307" s="82"/>
      <c r="FM307" s="82"/>
      <c r="FN307" s="82"/>
      <c r="FO307" s="82"/>
      <c r="FP307" s="82"/>
      <c r="FQ307" s="82"/>
      <c r="FR307" s="82"/>
      <c r="FS307" s="82"/>
      <c r="FT307" s="82"/>
      <c r="FU307" s="82"/>
      <c r="FV307" s="82"/>
      <c r="FW307" s="82"/>
    </row>
    <row r="308" spans="1:179" s="85" customFormat="1" ht="25.5">
      <c r="A308" s="356" t="s">
        <v>1022</v>
      </c>
      <c r="B308" s="275" t="s">
        <v>489</v>
      </c>
      <c r="C308" s="268"/>
      <c r="D308" s="268"/>
      <c r="E308" s="110">
        <v>4413575.7019999996</v>
      </c>
      <c r="F308" s="86">
        <v>1176048.3289999999</v>
      </c>
      <c r="G308" s="86">
        <v>720000</v>
      </c>
      <c r="H308" s="86">
        <v>2463052.0070000002</v>
      </c>
      <c r="I308" s="86">
        <v>838811.6</v>
      </c>
      <c r="J308" s="86"/>
      <c r="K308" s="86"/>
      <c r="L308" s="86"/>
      <c r="M308" s="86">
        <v>1865833.5759429999</v>
      </c>
      <c r="N308" s="86">
        <v>497650.22608499997</v>
      </c>
      <c r="O308" s="86">
        <v>574374</v>
      </c>
      <c r="P308" s="86">
        <v>793559.34985800006</v>
      </c>
      <c r="Q308" s="104">
        <f t="shared" si="51"/>
        <v>504490</v>
      </c>
      <c r="R308" s="86">
        <v>119400</v>
      </c>
      <c r="S308" s="86">
        <v>88200</v>
      </c>
      <c r="T308" s="86">
        <v>82600</v>
      </c>
      <c r="U308" s="86">
        <v>45200</v>
      </c>
      <c r="V308" s="86">
        <v>0</v>
      </c>
      <c r="W308" s="86">
        <v>350</v>
      </c>
      <c r="X308" s="86"/>
      <c r="Y308" s="86">
        <v>168740</v>
      </c>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2"/>
      <c r="DJ308" s="82"/>
      <c r="DK308" s="82"/>
      <c r="DL308" s="82"/>
      <c r="DM308" s="82"/>
      <c r="DN308" s="82"/>
      <c r="DO308" s="82"/>
      <c r="DP308" s="82"/>
      <c r="DQ308" s="82"/>
      <c r="DR308" s="82"/>
      <c r="DS308" s="82"/>
      <c r="DT308" s="82"/>
      <c r="DU308" s="82"/>
      <c r="DV308" s="82"/>
      <c r="DW308" s="82"/>
      <c r="DX308" s="82"/>
      <c r="DY308" s="82"/>
      <c r="DZ308" s="82"/>
      <c r="EA308" s="82"/>
      <c r="EB308" s="82"/>
      <c r="EC308" s="82"/>
      <c r="ED308" s="82"/>
      <c r="EE308" s="82"/>
      <c r="EF308" s="82"/>
      <c r="EG308" s="82"/>
      <c r="EH308" s="82"/>
      <c r="EI308" s="82"/>
      <c r="EJ308" s="82"/>
      <c r="EK308" s="82"/>
      <c r="EL308" s="82"/>
      <c r="EM308" s="82"/>
      <c r="EN308" s="82"/>
      <c r="EO308" s="82"/>
      <c r="EP308" s="82"/>
      <c r="EQ308" s="82"/>
      <c r="ER308" s="82"/>
      <c r="ES308" s="82"/>
      <c r="ET308" s="82"/>
      <c r="EU308" s="82"/>
      <c r="EV308" s="82"/>
      <c r="EW308" s="82"/>
      <c r="EX308" s="82"/>
      <c r="EY308" s="82"/>
      <c r="EZ308" s="82"/>
      <c r="FA308" s="82"/>
      <c r="FB308" s="82"/>
      <c r="FC308" s="82"/>
      <c r="FD308" s="82"/>
      <c r="FE308" s="82"/>
      <c r="FF308" s="82"/>
      <c r="FG308" s="82"/>
      <c r="FH308" s="82"/>
      <c r="FI308" s="82"/>
      <c r="FJ308" s="82"/>
      <c r="FK308" s="82"/>
      <c r="FL308" s="82"/>
      <c r="FM308" s="82"/>
      <c r="FN308" s="82"/>
      <c r="FO308" s="82"/>
      <c r="FP308" s="82"/>
      <c r="FQ308" s="82"/>
      <c r="FR308" s="82"/>
      <c r="FS308" s="82"/>
      <c r="FT308" s="82"/>
      <c r="FU308" s="82"/>
      <c r="FV308" s="82"/>
      <c r="FW308" s="82"/>
    </row>
    <row r="309" spans="1:179" s="85" customFormat="1" ht="25.5">
      <c r="A309" s="356">
        <v>-1</v>
      </c>
      <c r="B309" s="291" t="s">
        <v>901</v>
      </c>
      <c r="C309" s="268"/>
      <c r="D309" s="293"/>
      <c r="E309" s="112">
        <v>384580.99800000002</v>
      </c>
      <c r="F309" s="86">
        <v>0</v>
      </c>
      <c r="G309" s="88">
        <v>340000</v>
      </c>
      <c r="H309" s="88">
        <v>43268.998</v>
      </c>
      <c r="I309" s="88">
        <v>380316.3</v>
      </c>
      <c r="J309" s="88"/>
      <c r="K309" s="88"/>
      <c r="L309" s="88"/>
      <c r="M309" s="88">
        <v>347787</v>
      </c>
      <c r="N309" s="88">
        <v>0</v>
      </c>
      <c r="O309" s="88">
        <v>307000</v>
      </c>
      <c r="P309" s="88">
        <v>40537</v>
      </c>
      <c r="Q309" s="90">
        <f t="shared" si="51"/>
        <v>350</v>
      </c>
      <c r="R309" s="86">
        <v>0</v>
      </c>
      <c r="S309" s="88">
        <v>0</v>
      </c>
      <c r="T309" s="88">
        <v>0</v>
      </c>
      <c r="U309" s="88">
        <v>0</v>
      </c>
      <c r="V309" s="88">
        <v>0</v>
      </c>
      <c r="W309" s="88">
        <v>350</v>
      </c>
      <c r="X309" s="88"/>
      <c r="Y309" s="88">
        <v>0</v>
      </c>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c r="DR309" s="82"/>
      <c r="DS309" s="82"/>
      <c r="DT309" s="82"/>
      <c r="DU309" s="82"/>
      <c r="DV309" s="82"/>
      <c r="DW309" s="82"/>
      <c r="DX309" s="82"/>
      <c r="DY309" s="82"/>
      <c r="DZ309" s="82"/>
      <c r="EA309" s="82"/>
      <c r="EB309" s="82"/>
      <c r="EC309" s="82"/>
      <c r="ED309" s="82"/>
      <c r="EE309" s="82"/>
      <c r="EF309" s="82"/>
      <c r="EG309" s="82"/>
      <c r="EH309" s="82"/>
      <c r="EI309" s="82"/>
      <c r="EJ309" s="82"/>
      <c r="EK309" s="82"/>
      <c r="EL309" s="82"/>
      <c r="EM309" s="82"/>
      <c r="EN309" s="82"/>
      <c r="EO309" s="82"/>
      <c r="EP309" s="82"/>
      <c r="EQ309" s="82"/>
      <c r="ER309" s="82"/>
      <c r="ES309" s="82"/>
      <c r="ET309" s="82"/>
      <c r="EU309" s="82"/>
      <c r="EV309" s="82"/>
      <c r="EW309" s="82"/>
      <c r="EX309" s="82"/>
      <c r="EY309" s="82"/>
      <c r="EZ309" s="82"/>
      <c r="FA309" s="82"/>
      <c r="FB309" s="82"/>
      <c r="FC309" s="82"/>
      <c r="FD309" s="82"/>
      <c r="FE309" s="82"/>
      <c r="FF309" s="82"/>
      <c r="FG309" s="82"/>
      <c r="FH309" s="82"/>
      <c r="FI309" s="82"/>
      <c r="FJ309" s="82"/>
      <c r="FK309" s="82"/>
      <c r="FL309" s="82"/>
      <c r="FM309" s="82"/>
      <c r="FN309" s="82"/>
      <c r="FO309" s="82"/>
      <c r="FP309" s="82"/>
      <c r="FQ309" s="82"/>
      <c r="FR309" s="82"/>
      <c r="FS309" s="82"/>
      <c r="FT309" s="82"/>
      <c r="FU309" s="82"/>
      <c r="FV309" s="82"/>
      <c r="FW309" s="82"/>
    </row>
    <row r="310" spans="1:179" s="85" customFormat="1">
      <c r="A310" s="356" t="s">
        <v>319</v>
      </c>
      <c r="B310" s="272" t="s">
        <v>321</v>
      </c>
      <c r="C310" s="268"/>
      <c r="D310" s="293"/>
      <c r="E310" s="112">
        <v>300000</v>
      </c>
      <c r="F310" s="86">
        <v>0</v>
      </c>
      <c r="G310" s="88">
        <v>300000</v>
      </c>
      <c r="H310" s="88">
        <v>0</v>
      </c>
      <c r="I310" s="88">
        <v>300000</v>
      </c>
      <c r="J310" s="88"/>
      <c r="K310" s="88"/>
      <c r="L310" s="88"/>
      <c r="M310" s="88">
        <v>270000</v>
      </c>
      <c r="N310" s="88">
        <v>0</v>
      </c>
      <c r="O310" s="88">
        <v>270000</v>
      </c>
      <c r="P310" s="88">
        <v>0</v>
      </c>
      <c r="Q310" s="90">
        <f t="shared" si="51"/>
        <v>0</v>
      </c>
      <c r="R310" s="86">
        <v>0</v>
      </c>
      <c r="S310" s="88">
        <v>0</v>
      </c>
      <c r="T310" s="88">
        <v>0</v>
      </c>
      <c r="U310" s="88">
        <v>0</v>
      </c>
      <c r="V310" s="88">
        <v>0</v>
      </c>
      <c r="W310" s="88">
        <v>0</v>
      </c>
      <c r="X310" s="88"/>
      <c r="Y310" s="88">
        <v>0</v>
      </c>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c r="DW310" s="82"/>
      <c r="DX310" s="82"/>
      <c r="DY310" s="82"/>
      <c r="DZ310" s="82"/>
      <c r="EA310" s="82"/>
      <c r="EB310" s="82"/>
      <c r="EC310" s="82"/>
      <c r="ED310" s="82"/>
      <c r="EE310" s="82"/>
      <c r="EF310" s="82"/>
      <c r="EG310" s="82"/>
      <c r="EH310" s="82"/>
      <c r="EI310" s="82"/>
      <c r="EJ310" s="82"/>
      <c r="EK310" s="82"/>
      <c r="EL310" s="82"/>
      <c r="EM310" s="82"/>
      <c r="EN310" s="82"/>
      <c r="EO310" s="82"/>
      <c r="EP310" s="82"/>
      <c r="EQ310" s="82"/>
      <c r="ER310" s="82"/>
      <c r="ES310" s="82"/>
      <c r="ET310" s="82"/>
      <c r="EU310" s="82"/>
      <c r="EV310" s="82"/>
      <c r="EW310" s="82"/>
      <c r="EX310" s="82"/>
      <c r="EY310" s="82"/>
      <c r="EZ310" s="82"/>
      <c r="FA310" s="82"/>
      <c r="FB310" s="82"/>
      <c r="FC310" s="82"/>
      <c r="FD310" s="82"/>
      <c r="FE310" s="82"/>
      <c r="FF310" s="82"/>
      <c r="FG310" s="82"/>
      <c r="FH310" s="82"/>
      <c r="FI310" s="82"/>
      <c r="FJ310" s="82"/>
      <c r="FK310" s="82"/>
      <c r="FL310" s="82"/>
      <c r="FM310" s="82"/>
      <c r="FN310" s="82"/>
      <c r="FO310" s="82"/>
      <c r="FP310" s="82"/>
      <c r="FQ310" s="82"/>
      <c r="FR310" s="82"/>
      <c r="FS310" s="82"/>
      <c r="FT310" s="82"/>
      <c r="FU310" s="82"/>
      <c r="FV310" s="82"/>
      <c r="FW310" s="82"/>
    </row>
    <row r="311" spans="1:179" s="85" customFormat="1" ht="38.25">
      <c r="A311" s="352">
        <v>1</v>
      </c>
      <c r="B311" s="278" t="s">
        <v>1023</v>
      </c>
      <c r="C311" s="318" t="s">
        <v>486</v>
      </c>
      <c r="D311" s="293" t="s">
        <v>1098</v>
      </c>
      <c r="E311" s="112">
        <v>300000</v>
      </c>
      <c r="F311" s="86"/>
      <c r="G311" s="88">
        <v>300000</v>
      </c>
      <c r="H311" s="88"/>
      <c r="I311" s="88">
        <v>300000</v>
      </c>
      <c r="J311" s="88"/>
      <c r="K311" s="88"/>
      <c r="L311" s="88"/>
      <c r="M311" s="88">
        <v>270000</v>
      </c>
      <c r="N311" s="88"/>
      <c r="O311" s="88">
        <v>270000</v>
      </c>
      <c r="P311" s="88"/>
      <c r="Q311" s="90">
        <f t="shared" si="51"/>
        <v>0</v>
      </c>
      <c r="R311" s="86"/>
      <c r="S311" s="88"/>
      <c r="T311" s="88"/>
      <c r="U311" s="88"/>
      <c r="V311" s="88"/>
      <c r="W311" s="88"/>
      <c r="X311" s="88"/>
      <c r="Y311" s="88"/>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c r="DR311" s="82"/>
      <c r="DS311" s="82"/>
      <c r="DT311" s="82"/>
      <c r="DU311" s="82"/>
      <c r="DV311" s="82"/>
      <c r="DW311" s="82"/>
      <c r="DX311" s="82"/>
      <c r="DY311" s="82"/>
      <c r="DZ311" s="82"/>
      <c r="EA311" s="82"/>
      <c r="EB311" s="82"/>
      <c r="EC311" s="82"/>
      <c r="ED311" s="82"/>
      <c r="EE311" s="82"/>
      <c r="EF311" s="82"/>
      <c r="EG311" s="82"/>
      <c r="EH311" s="82"/>
      <c r="EI311" s="82"/>
      <c r="EJ311" s="82"/>
      <c r="EK311" s="82"/>
      <c r="EL311" s="82"/>
      <c r="EM311" s="82"/>
      <c r="EN311" s="82"/>
      <c r="EO311" s="82"/>
      <c r="EP311" s="82"/>
      <c r="EQ311" s="82"/>
      <c r="ER311" s="82"/>
      <c r="ES311" s="82"/>
      <c r="ET311" s="82"/>
      <c r="EU311" s="82"/>
      <c r="EV311" s="82"/>
      <c r="EW311" s="82"/>
      <c r="EX311" s="82"/>
      <c r="EY311" s="82"/>
      <c r="EZ311" s="82"/>
      <c r="FA311" s="82"/>
      <c r="FB311" s="82"/>
      <c r="FC311" s="82"/>
      <c r="FD311" s="82"/>
      <c r="FE311" s="82"/>
      <c r="FF311" s="82"/>
      <c r="FG311" s="82"/>
      <c r="FH311" s="82"/>
      <c r="FI311" s="82"/>
      <c r="FJ311" s="82"/>
      <c r="FK311" s="82"/>
      <c r="FL311" s="82"/>
      <c r="FM311" s="82"/>
      <c r="FN311" s="82"/>
      <c r="FO311" s="82"/>
      <c r="FP311" s="82"/>
      <c r="FQ311" s="82"/>
      <c r="FR311" s="82"/>
      <c r="FS311" s="82"/>
      <c r="FT311" s="82"/>
      <c r="FU311" s="82"/>
      <c r="FV311" s="82"/>
      <c r="FW311" s="82"/>
    </row>
    <row r="312" spans="1:179" s="85" customFormat="1">
      <c r="A312" s="356" t="s">
        <v>320</v>
      </c>
      <c r="B312" s="291" t="s">
        <v>332</v>
      </c>
      <c r="C312" s="268"/>
      <c r="D312" s="268"/>
      <c r="E312" s="112">
        <v>84580.997999999992</v>
      </c>
      <c r="F312" s="86">
        <v>0</v>
      </c>
      <c r="G312" s="88">
        <v>40000</v>
      </c>
      <c r="H312" s="88">
        <v>43268.998</v>
      </c>
      <c r="I312" s="88">
        <v>80316.3</v>
      </c>
      <c r="J312" s="88"/>
      <c r="K312" s="88"/>
      <c r="L312" s="88"/>
      <c r="M312" s="88">
        <v>77787</v>
      </c>
      <c r="N312" s="88">
        <v>0</v>
      </c>
      <c r="O312" s="88">
        <v>37000</v>
      </c>
      <c r="P312" s="88">
        <v>40537</v>
      </c>
      <c r="Q312" s="90">
        <f t="shared" si="51"/>
        <v>350</v>
      </c>
      <c r="R312" s="86">
        <v>0</v>
      </c>
      <c r="S312" s="88">
        <v>0</v>
      </c>
      <c r="T312" s="88">
        <v>0</v>
      </c>
      <c r="U312" s="88">
        <v>0</v>
      </c>
      <c r="V312" s="88">
        <v>0</v>
      </c>
      <c r="W312" s="88">
        <v>350</v>
      </c>
      <c r="X312" s="88"/>
      <c r="Y312" s="88">
        <v>0</v>
      </c>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c r="DR312" s="82"/>
      <c r="DS312" s="82"/>
      <c r="DT312" s="82"/>
      <c r="DU312" s="82"/>
      <c r="DV312" s="82"/>
      <c r="DW312" s="82"/>
      <c r="DX312" s="82"/>
      <c r="DY312" s="82"/>
      <c r="DZ312" s="82"/>
      <c r="EA312" s="82"/>
      <c r="EB312" s="82"/>
      <c r="EC312" s="82"/>
      <c r="ED312" s="82"/>
      <c r="EE312" s="82"/>
      <c r="EF312" s="82"/>
      <c r="EG312" s="82"/>
      <c r="EH312" s="82"/>
      <c r="EI312" s="82"/>
      <c r="EJ312" s="82"/>
      <c r="EK312" s="82"/>
      <c r="EL312" s="82"/>
      <c r="EM312" s="82"/>
      <c r="EN312" s="82"/>
      <c r="EO312" s="82"/>
      <c r="EP312" s="82"/>
      <c r="EQ312" s="82"/>
      <c r="ER312" s="82"/>
      <c r="ES312" s="82"/>
      <c r="ET312" s="82"/>
      <c r="EU312" s="82"/>
      <c r="EV312" s="82"/>
      <c r="EW312" s="82"/>
      <c r="EX312" s="82"/>
      <c r="EY312" s="82"/>
      <c r="EZ312" s="82"/>
      <c r="FA312" s="82"/>
      <c r="FB312" s="82"/>
      <c r="FC312" s="82"/>
      <c r="FD312" s="82"/>
      <c r="FE312" s="82"/>
      <c r="FF312" s="82"/>
      <c r="FG312" s="82"/>
      <c r="FH312" s="82"/>
      <c r="FI312" s="82"/>
      <c r="FJ312" s="82"/>
      <c r="FK312" s="82"/>
      <c r="FL312" s="82"/>
      <c r="FM312" s="82"/>
      <c r="FN312" s="82"/>
      <c r="FO312" s="82"/>
      <c r="FP312" s="82"/>
      <c r="FQ312" s="82"/>
      <c r="FR312" s="82"/>
      <c r="FS312" s="82"/>
      <c r="FT312" s="82"/>
      <c r="FU312" s="82"/>
      <c r="FV312" s="82"/>
      <c r="FW312" s="82"/>
    </row>
    <row r="313" spans="1:179" s="85" customFormat="1" ht="51">
      <c r="A313" s="349">
        <v>1</v>
      </c>
      <c r="B313" s="319" t="s">
        <v>1024</v>
      </c>
      <c r="C313" s="271" t="s">
        <v>343</v>
      </c>
      <c r="D313" s="271" t="s">
        <v>1099</v>
      </c>
      <c r="E313" s="112">
        <v>21457</v>
      </c>
      <c r="F313" s="86"/>
      <c r="G313" s="88"/>
      <c r="H313" s="88">
        <v>20145</v>
      </c>
      <c r="I313" s="88">
        <v>19566.3</v>
      </c>
      <c r="J313" s="88"/>
      <c r="K313" s="88"/>
      <c r="L313" s="88"/>
      <c r="M313" s="88">
        <v>18687</v>
      </c>
      <c r="N313" s="88"/>
      <c r="O313" s="88"/>
      <c r="P313" s="88">
        <v>18437</v>
      </c>
      <c r="Q313" s="90">
        <f t="shared" si="51"/>
        <v>300</v>
      </c>
      <c r="R313" s="86"/>
      <c r="S313" s="88"/>
      <c r="T313" s="88"/>
      <c r="U313" s="88"/>
      <c r="V313" s="88"/>
      <c r="W313" s="88">
        <v>300</v>
      </c>
      <c r="X313" s="88"/>
      <c r="Y313" s="88"/>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c r="DR313" s="82"/>
      <c r="DS313" s="82"/>
      <c r="DT313" s="82"/>
      <c r="DU313" s="82"/>
      <c r="DV313" s="82"/>
      <c r="DW313" s="82"/>
      <c r="DX313" s="82"/>
      <c r="DY313" s="82"/>
      <c r="DZ313" s="82"/>
      <c r="EA313" s="82"/>
      <c r="EB313" s="82"/>
      <c r="EC313" s="82"/>
      <c r="ED313" s="82"/>
      <c r="EE313" s="82"/>
      <c r="EF313" s="82"/>
      <c r="EG313" s="82"/>
      <c r="EH313" s="82"/>
      <c r="EI313" s="82"/>
      <c r="EJ313" s="82"/>
      <c r="EK313" s="82"/>
      <c r="EL313" s="82"/>
      <c r="EM313" s="82"/>
      <c r="EN313" s="82"/>
      <c r="EO313" s="82"/>
      <c r="EP313" s="82"/>
      <c r="EQ313" s="82"/>
      <c r="ER313" s="82"/>
      <c r="ES313" s="82"/>
      <c r="ET313" s="82"/>
      <c r="EU313" s="82"/>
      <c r="EV313" s="82"/>
      <c r="EW313" s="82"/>
      <c r="EX313" s="82"/>
      <c r="EY313" s="82"/>
      <c r="EZ313" s="82"/>
      <c r="FA313" s="82"/>
      <c r="FB313" s="82"/>
      <c r="FC313" s="82"/>
      <c r="FD313" s="82"/>
      <c r="FE313" s="82"/>
      <c r="FF313" s="82"/>
      <c r="FG313" s="82"/>
      <c r="FH313" s="82"/>
      <c r="FI313" s="82"/>
      <c r="FJ313" s="82"/>
      <c r="FK313" s="82"/>
      <c r="FL313" s="82"/>
      <c r="FM313" s="82"/>
      <c r="FN313" s="82"/>
      <c r="FO313" s="82"/>
      <c r="FP313" s="82"/>
      <c r="FQ313" s="82"/>
      <c r="FR313" s="82"/>
      <c r="FS313" s="82"/>
      <c r="FT313" s="82"/>
      <c r="FU313" s="82"/>
      <c r="FV313" s="82"/>
      <c r="FW313" s="82"/>
    </row>
    <row r="314" spans="1:179" s="85" customFormat="1" ht="114.75">
      <c r="A314" s="352">
        <v>2</v>
      </c>
      <c r="B314" s="278" t="s">
        <v>1025</v>
      </c>
      <c r="C314" s="318" t="s">
        <v>486</v>
      </c>
      <c r="D314" s="293" t="s">
        <v>1100</v>
      </c>
      <c r="E314" s="112">
        <v>21123.998</v>
      </c>
      <c r="F314" s="86"/>
      <c r="G314" s="88"/>
      <c r="H314" s="88">
        <v>21123.998</v>
      </c>
      <c r="I314" s="88">
        <v>20250</v>
      </c>
      <c r="J314" s="88"/>
      <c r="K314" s="88"/>
      <c r="L314" s="88"/>
      <c r="M314" s="88">
        <v>20100</v>
      </c>
      <c r="N314" s="88"/>
      <c r="O314" s="88"/>
      <c r="P314" s="88">
        <v>20100</v>
      </c>
      <c r="Q314" s="90">
        <f t="shared" si="51"/>
        <v>50</v>
      </c>
      <c r="R314" s="86"/>
      <c r="S314" s="88"/>
      <c r="T314" s="88"/>
      <c r="U314" s="88"/>
      <c r="V314" s="88"/>
      <c r="W314" s="88">
        <v>50</v>
      </c>
      <c r="X314" s="88"/>
      <c r="Y314" s="88"/>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c r="DR314" s="82"/>
      <c r="DS314" s="82"/>
      <c r="DT314" s="82"/>
      <c r="DU314" s="82"/>
      <c r="DV314" s="82"/>
      <c r="DW314" s="82"/>
      <c r="DX314" s="82"/>
      <c r="DY314" s="82"/>
      <c r="DZ314" s="82"/>
      <c r="EA314" s="82"/>
      <c r="EB314" s="82"/>
      <c r="EC314" s="82"/>
      <c r="ED314" s="82"/>
      <c r="EE314" s="82"/>
      <c r="EF314" s="82"/>
      <c r="EG314" s="82"/>
      <c r="EH314" s="82"/>
      <c r="EI314" s="82"/>
      <c r="EJ314" s="82"/>
      <c r="EK314" s="82"/>
      <c r="EL314" s="82"/>
      <c r="EM314" s="82"/>
      <c r="EN314" s="82"/>
      <c r="EO314" s="82"/>
      <c r="EP314" s="82"/>
      <c r="EQ314" s="82"/>
      <c r="ER314" s="82"/>
      <c r="ES314" s="82"/>
      <c r="ET314" s="82"/>
      <c r="EU314" s="82"/>
      <c r="EV314" s="82"/>
      <c r="EW314" s="82"/>
      <c r="EX314" s="82"/>
      <c r="EY314" s="82"/>
      <c r="EZ314" s="82"/>
      <c r="FA314" s="82"/>
      <c r="FB314" s="82"/>
      <c r="FC314" s="82"/>
      <c r="FD314" s="82"/>
      <c r="FE314" s="82"/>
      <c r="FF314" s="82"/>
      <c r="FG314" s="82"/>
      <c r="FH314" s="82"/>
      <c r="FI314" s="82"/>
      <c r="FJ314" s="82"/>
      <c r="FK314" s="82"/>
      <c r="FL314" s="82"/>
      <c r="FM314" s="82"/>
      <c r="FN314" s="82"/>
      <c r="FO314" s="82"/>
      <c r="FP314" s="82"/>
      <c r="FQ314" s="82"/>
      <c r="FR314" s="82"/>
      <c r="FS314" s="82"/>
      <c r="FT314" s="82"/>
      <c r="FU314" s="82"/>
      <c r="FV314" s="82"/>
      <c r="FW314" s="82"/>
    </row>
    <row r="315" spans="1:179" s="85" customFormat="1" ht="38.25">
      <c r="A315" s="352">
        <v>3</v>
      </c>
      <c r="B315" s="266" t="s">
        <v>753</v>
      </c>
      <c r="C315" s="318" t="s">
        <v>486</v>
      </c>
      <c r="D315" s="293" t="s">
        <v>1101</v>
      </c>
      <c r="E315" s="112">
        <v>42000</v>
      </c>
      <c r="F315" s="86"/>
      <c r="G315" s="88">
        <v>40000</v>
      </c>
      <c r="H315" s="88">
        <v>2000</v>
      </c>
      <c r="I315" s="88">
        <v>40500</v>
      </c>
      <c r="J315" s="88"/>
      <c r="K315" s="88"/>
      <c r="L315" s="88"/>
      <c r="M315" s="88">
        <v>39000</v>
      </c>
      <c r="N315" s="88"/>
      <c r="O315" s="88">
        <v>37000</v>
      </c>
      <c r="P315" s="88">
        <v>2000</v>
      </c>
      <c r="Q315" s="90">
        <f t="shared" si="51"/>
        <v>0</v>
      </c>
      <c r="R315" s="86"/>
      <c r="S315" s="88"/>
      <c r="T315" s="88"/>
      <c r="U315" s="88"/>
      <c r="V315" s="88"/>
      <c r="W315" s="88"/>
      <c r="X315" s="88"/>
      <c r="Y315" s="88"/>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2"/>
      <c r="DJ315" s="82"/>
      <c r="DK315" s="82"/>
      <c r="DL315" s="82"/>
      <c r="DM315" s="82"/>
      <c r="DN315" s="82"/>
      <c r="DO315" s="82"/>
      <c r="DP315" s="82"/>
      <c r="DQ315" s="82"/>
      <c r="DR315" s="82"/>
      <c r="DS315" s="82"/>
      <c r="DT315" s="82"/>
      <c r="DU315" s="82"/>
      <c r="DV315" s="82"/>
      <c r="DW315" s="82"/>
      <c r="DX315" s="82"/>
      <c r="DY315" s="82"/>
      <c r="DZ315" s="82"/>
      <c r="EA315" s="82"/>
      <c r="EB315" s="82"/>
      <c r="EC315" s="82"/>
      <c r="ED315" s="82"/>
      <c r="EE315" s="82"/>
      <c r="EF315" s="82"/>
      <c r="EG315" s="82"/>
      <c r="EH315" s="82"/>
      <c r="EI315" s="82"/>
      <c r="EJ315" s="82"/>
      <c r="EK315" s="82"/>
      <c r="EL315" s="82"/>
      <c r="EM315" s="82"/>
      <c r="EN315" s="82"/>
      <c r="EO315" s="82"/>
      <c r="EP315" s="82"/>
      <c r="EQ315" s="82"/>
      <c r="ER315" s="82"/>
      <c r="ES315" s="82"/>
      <c r="ET315" s="82"/>
      <c r="EU315" s="82"/>
      <c r="EV315" s="82"/>
      <c r="EW315" s="82"/>
      <c r="EX315" s="82"/>
      <c r="EY315" s="82"/>
      <c r="EZ315" s="82"/>
      <c r="FA315" s="82"/>
      <c r="FB315" s="82"/>
      <c r="FC315" s="82"/>
      <c r="FD315" s="82"/>
      <c r="FE315" s="82"/>
      <c r="FF315" s="82"/>
      <c r="FG315" s="82"/>
      <c r="FH315" s="82"/>
      <c r="FI315" s="82"/>
      <c r="FJ315" s="82"/>
      <c r="FK315" s="82"/>
      <c r="FL315" s="82"/>
      <c r="FM315" s="82"/>
      <c r="FN315" s="82"/>
      <c r="FO315" s="82"/>
      <c r="FP315" s="82"/>
      <c r="FQ315" s="82"/>
      <c r="FR315" s="82"/>
      <c r="FS315" s="82"/>
      <c r="FT315" s="82"/>
      <c r="FU315" s="82"/>
      <c r="FV315" s="82"/>
      <c r="FW315" s="82"/>
    </row>
    <row r="316" spans="1:179" s="85" customFormat="1" ht="25.5">
      <c r="A316" s="356">
        <v>-2</v>
      </c>
      <c r="B316" s="291" t="s">
        <v>339</v>
      </c>
      <c r="C316" s="268"/>
      <c r="D316" s="293"/>
      <c r="E316" s="112">
        <v>1658276.8750000002</v>
      </c>
      <c r="F316" s="86">
        <v>341256</v>
      </c>
      <c r="G316" s="88">
        <v>260000</v>
      </c>
      <c r="H316" s="88">
        <v>1011057.509</v>
      </c>
      <c r="I316" s="88">
        <v>408495.3</v>
      </c>
      <c r="J316" s="88"/>
      <c r="K316" s="88"/>
      <c r="L316" s="88"/>
      <c r="M316" s="88">
        <v>1047268.303323</v>
      </c>
      <c r="N316" s="88">
        <v>341246.66800000001</v>
      </c>
      <c r="O316" s="88">
        <v>230874</v>
      </c>
      <c r="P316" s="88">
        <v>475147.63532300002</v>
      </c>
      <c r="Q316" s="90">
        <f t="shared" si="51"/>
        <v>161000</v>
      </c>
      <c r="R316" s="86">
        <v>0</v>
      </c>
      <c r="S316" s="88">
        <v>78200</v>
      </c>
      <c r="T316" s="88">
        <v>37600</v>
      </c>
      <c r="U316" s="88">
        <v>45200</v>
      </c>
      <c r="V316" s="88">
        <v>0</v>
      </c>
      <c r="W316" s="88">
        <v>0</v>
      </c>
      <c r="X316" s="88"/>
      <c r="Y316" s="88">
        <v>0</v>
      </c>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2"/>
      <c r="DQ316" s="82"/>
      <c r="DR316" s="82"/>
      <c r="DS316" s="82"/>
      <c r="DT316" s="82"/>
      <c r="DU316" s="82"/>
      <c r="DV316" s="82"/>
      <c r="DW316" s="82"/>
      <c r="DX316" s="82"/>
      <c r="DY316" s="82"/>
      <c r="DZ316" s="82"/>
      <c r="EA316" s="82"/>
      <c r="EB316" s="82"/>
      <c r="EC316" s="82"/>
      <c r="ED316" s="82"/>
      <c r="EE316" s="82"/>
      <c r="EF316" s="82"/>
      <c r="EG316" s="82"/>
      <c r="EH316" s="82"/>
      <c r="EI316" s="82"/>
      <c r="EJ316" s="82"/>
      <c r="EK316" s="82"/>
      <c r="EL316" s="82"/>
      <c r="EM316" s="82"/>
      <c r="EN316" s="82"/>
      <c r="EO316" s="82"/>
      <c r="EP316" s="82"/>
      <c r="EQ316" s="82"/>
      <c r="ER316" s="82"/>
      <c r="ES316" s="82"/>
      <c r="ET316" s="82"/>
      <c r="EU316" s="82"/>
      <c r="EV316" s="82"/>
      <c r="EW316" s="82"/>
      <c r="EX316" s="82"/>
      <c r="EY316" s="82"/>
      <c r="EZ316" s="82"/>
      <c r="FA316" s="82"/>
      <c r="FB316" s="82"/>
      <c r="FC316" s="82"/>
      <c r="FD316" s="82"/>
      <c r="FE316" s="82"/>
      <c r="FF316" s="82"/>
      <c r="FG316" s="82"/>
      <c r="FH316" s="82"/>
      <c r="FI316" s="82"/>
      <c r="FJ316" s="82"/>
      <c r="FK316" s="82"/>
      <c r="FL316" s="82"/>
      <c r="FM316" s="82"/>
      <c r="FN316" s="82"/>
      <c r="FO316" s="82"/>
      <c r="FP316" s="82"/>
      <c r="FQ316" s="82"/>
      <c r="FR316" s="82"/>
      <c r="FS316" s="82"/>
      <c r="FT316" s="82"/>
      <c r="FU316" s="82"/>
      <c r="FV316" s="82"/>
      <c r="FW316" s="82"/>
    </row>
    <row r="317" spans="1:179" s="85" customFormat="1">
      <c r="A317" s="356" t="s">
        <v>319</v>
      </c>
      <c r="B317" s="272" t="s">
        <v>321</v>
      </c>
      <c r="C317" s="268"/>
      <c r="D317" s="293"/>
      <c r="E317" s="112">
        <v>1331883.9270000001</v>
      </c>
      <c r="F317" s="86">
        <v>341256</v>
      </c>
      <c r="G317" s="88">
        <v>210000</v>
      </c>
      <c r="H317" s="88">
        <v>777670.86</v>
      </c>
      <c r="I317" s="88">
        <v>305000</v>
      </c>
      <c r="J317" s="88"/>
      <c r="K317" s="88"/>
      <c r="L317" s="88"/>
      <c r="M317" s="88">
        <v>908752.83032299997</v>
      </c>
      <c r="N317" s="88">
        <v>341246.66800000001</v>
      </c>
      <c r="O317" s="88">
        <v>194800</v>
      </c>
      <c r="P317" s="88">
        <v>372706.16232300003</v>
      </c>
      <c r="Q317" s="90">
        <f t="shared" si="51"/>
        <v>123200</v>
      </c>
      <c r="R317" s="86">
        <v>0</v>
      </c>
      <c r="S317" s="88">
        <v>78200</v>
      </c>
      <c r="T317" s="88">
        <v>30000</v>
      </c>
      <c r="U317" s="88">
        <v>15000</v>
      </c>
      <c r="V317" s="88">
        <v>0</v>
      </c>
      <c r="W317" s="88">
        <v>0</v>
      </c>
      <c r="X317" s="88"/>
      <c r="Y317" s="88">
        <v>0</v>
      </c>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2"/>
      <c r="DJ317" s="82"/>
      <c r="DK317" s="82"/>
      <c r="DL317" s="82"/>
      <c r="DM317" s="82"/>
      <c r="DN317" s="82"/>
      <c r="DO317" s="82"/>
      <c r="DP317" s="82"/>
      <c r="DQ317" s="82"/>
      <c r="DR317" s="82"/>
      <c r="DS317" s="82"/>
      <c r="DT317" s="82"/>
      <c r="DU317" s="82"/>
      <c r="DV317" s="82"/>
      <c r="DW317" s="82"/>
      <c r="DX317" s="82"/>
      <c r="DY317" s="82"/>
      <c r="DZ317" s="82"/>
      <c r="EA317" s="82"/>
      <c r="EB317" s="82"/>
      <c r="EC317" s="82"/>
      <c r="ED317" s="82"/>
      <c r="EE317" s="82"/>
      <c r="EF317" s="82"/>
      <c r="EG317" s="82"/>
      <c r="EH317" s="82"/>
      <c r="EI317" s="82"/>
      <c r="EJ317" s="82"/>
      <c r="EK317" s="82"/>
      <c r="EL317" s="82"/>
      <c r="EM317" s="82"/>
      <c r="EN317" s="82"/>
      <c r="EO317" s="82"/>
      <c r="EP317" s="82"/>
      <c r="EQ317" s="82"/>
      <c r="ER317" s="82"/>
      <c r="ES317" s="82"/>
      <c r="ET317" s="82"/>
      <c r="EU317" s="82"/>
      <c r="EV317" s="82"/>
      <c r="EW317" s="82"/>
      <c r="EX317" s="82"/>
      <c r="EY317" s="82"/>
      <c r="EZ317" s="82"/>
      <c r="FA317" s="82"/>
      <c r="FB317" s="82"/>
      <c r="FC317" s="82"/>
      <c r="FD317" s="82"/>
      <c r="FE317" s="82"/>
      <c r="FF317" s="82"/>
      <c r="FG317" s="82"/>
      <c r="FH317" s="82"/>
      <c r="FI317" s="82"/>
      <c r="FJ317" s="82"/>
      <c r="FK317" s="82"/>
      <c r="FL317" s="82"/>
      <c r="FM317" s="82"/>
      <c r="FN317" s="82"/>
      <c r="FO317" s="82"/>
      <c r="FP317" s="82"/>
      <c r="FQ317" s="82"/>
      <c r="FR317" s="82"/>
      <c r="FS317" s="82"/>
      <c r="FT317" s="82"/>
      <c r="FU317" s="82"/>
      <c r="FV317" s="82"/>
      <c r="FW317" s="82"/>
    </row>
    <row r="318" spans="1:179" s="85" customFormat="1" ht="51">
      <c r="A318" s="361">
        <v>1</v>
      </c>
      <c r="B318" s="311" t="s">
        <v>370</v>
      </c>
      <c r="C318" s="314" t="s">
        <v>354</v>
      </c>
      <c r="D318" s="314" t="s">
        <v>1102</v>
      </c>
      <c r="E318" s="112">
        <v>850000</v>
      </c>
      <c r="F318" s="86">
        <v>341256</v>
      </c>
      <c r="G318" s="88"/>
      <c r="H318" s="88">
        <v>508744</v>
      </c>
      <c r="I318" s="88"/>
      <c r="J318" s="88"/>
      <c r="K318" s="88"/>
      <c r="L318" s="88"/>
      <c r="M318" s="88">
        <v>538767.83032299997</v>
      </c>
      <c r="N318" s="88">
        <v>341246.66800000001</v>
      </c>
      <c r="O318" s="88">
        <v>0</v>
      </c>
      <c r="P318" s="88">
        <v>197521.162323</v>
      </c>
      <c r="Q318" s="90">
        <f t="shared" si="51"/>
        <v>30000</v>
      </c>
      <c r="R318" s="86">
        <v>0</v>
      </c>
      <c r="S318" s="88"/>
      <c r="T318" s="88">
        <v>30000</v>
      </c>
      <c r="U318" s="88"/>
      <c r="V318" s="88"/>
      <c r="W318" s="88"/>
      <c r="X318" s="88"/>
      <c r="Y318" s="88">
        <v>0</v>
      </c>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c r="DR318" s="82"/>
      <c r="DS318" s="82"/>
      <c r="DT318" s="82"/>
      <c r="DU318" s="82"/>
      <c r="DV318" s="82"/>
      <c r="DW318" s="82"/>
      <c r="DX318" s="82"/>
      <c r="DY318" s="82"/>
      <c r="DZ318" s="82"/>
      <c r="EA318" s="82"/>
      <c r="EB318" s="82"/>
      <c r="EC318" s="82"/>
      <c r="ED318" s="82"/>
      <c r="EE318" s="82"/>
      <c r="EF318" s="82"/>
      <c r="EG318" s="82"/>
      <c r="EH318" s="82"/>
      <c r="EI318" s="82"/>
      <c r="EJ318" s="82"/>
      <c r="EK318" s="82"/>
      <c r="EL318" s="82"/>
      <c r="EM318" s="82"/>
      <c r="EN318" s="82"/>
      <c r="EO318" s="82"/>
      <c r="EP318" s="82"/>
      <c r="EQ318" s="82"/>
      <c r="ER318" s="82"/>
      <c r="ES318" s="82"/>
      <c r="ET318" s="82"/>
      <c r="EU318" s="82"/>
      <c r="EV318" s="82"/>
      <c r="EW318" s="82"/>
      <c r="EX318" s="82"/>
      <c r="EY318" s="82"/>
      <c r="EZ318" s="82"/>
      <c r="FA318" s="82"/>
      <c r="FB318" s="82"/>
      <c r="FC318" s="82"/>
      <c r="FD318" s="82"/>
      <c r="FE318" s="82"/>
      <c r="FF318" s="82"/>
      <c r="FG318" s="82"/>
      <c r="FH318" s="82"/>
      <c r="FI318" s="82"/>
      <c r="FJ318" s="82"/>
      <c r="FK318" s="82"/>
      <c r="FL318" s="82"/>
      <c r="FM318" s="82"/>
      <c r="FN318" s="82"/>
      <c r="FO318" s="82"/>
      <c r="FP318" s="82"/>
      <c r="FQ318" s="82"/>
      <c r="FR318" s="82"/>
      <c r="FS318" s="82"/>
      <c r="FT318" s="82"/>
      <c r="FU318" s="82"/>
      <c r="FV318" s="82"/>
      <c r="FW318" s="82"/>
    </row>
    <row r="319" spans="1:179" s="85" customFormat="1" ht="38.25">
      <c r="A319" s="352">
        <v>2</v>
      </c>
      <c r="B319" s="278" t="s">
        <v>1026</v>
      </c>
      <c r="C319" s="318" t="s">
        <v>486</v>
      </c>
      <c r="D319" s="293" t="s">
        <v>1103</v>
      </c>
      <c r="E319" s="112">
        <v>94883.926999999996</v>
      </c>
      <c r="F319" s="86"/>
      <c r="G319" s="88"/>
      <c r="H319" s="88">
        <v>91926.86</v>
      </c>
      <c r="I319" s="86">
        <v>78000</v>
      </c>
      <c r="J319" s="86"/>
      <c r="K319" s="86"/>
      <c r="L319" s="88"/>
      <c r="M319" s="86">
        <v>79385</v>
      </c>
      <c r="N319" s="86"/>
      <c r="O319" s="88"/>
      <c r="P319" s="88">
        <v>79385</v>
      </c>
      <c r="Q319" s="90">
        <f t="shared" si="51"/>
        <v>5000</v>
      </c>
      <c r="R319" s="86"/>
      <c r="S319" s="88"/>
      <c r="T319" s="88"/>
      <c r="U319" s="88">
        <v>5000</v>
      </c>
      <c r="V319" s="88"/>
      <c r="W319" s="88"/>
      <c r="X319" s="88"/>
      <c r="Y319" s="88"/>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c r="DR319" s="82"/>
      <c r="DS319" s="82"/>
      <c r="DT319" s="82"/>
      <c r="DU319" s="82"/>
      <c r="DV319" s="82"/>
      <c r="DW319" s="82"/>
      <c r="DX319" s="82"/>
      <c r="DY319" s="82"/>
      <c r="DZ319" s="82"/>
      <c r="EA319" s="82"/>
      <c r="EB319" s="82"/>
      <c r="EC319" s="82"/>
      <c r="ED319" s="82"/>
      <c r="EE319" s="82"/>
      <c r="EF319" s="82"/>
      <c r="EG319" s="82"/>
      <c r="EH319" s="82"/>
      <c r="EI319" s="82"/>
      <c r="EJ319" s="82"/>
      <c r="EK319" s="82"/>
      <c r="EL319" s="82"/>
      <c r="EM319" s="82"/>
      <c r="EN319" s="82"/>
      <c r="EO319" s="82"/>
      <c r="EP319" s="82"/>
      <c r="EQ319" s="82"/>
      <c r="ER319" s="82"/>
      <c r="ES319" s="82"/>
      <c r="ET319" s="82"/>
      <c r="EU319" s="82"/>
      <c r="EV319" s="82"/>
      <c r="EW319" s="82"/>
      <c r="EX319" s="82"/>
      <c r="EY319" s="82"/>
      <c r="EZ319" s="82"/>
      <c r="FA319" s="82"/>
      <c r="FB319" s="82"/>
      <c r="FC319" s="82"/>
      <c r="FD319" s="82"/>
      <c r="FE319" s="82"/>
      <c r="FF319" s="82"/>
      <c r="FG319" s="82"/>
      <c r="FH319" s="82"/>
      <c r="FI319" s="82"/>
      <c r="FJ319" s="82"/>
      <c r="FK319" s="82"/>
      <c r="FL319" s="82"/>
      <c r="FM319" s="82"/>
      <c r="FN319" s="82"/>
      <c r="FO319" s="82"/>
      <c r="FP319" s="82"/>
      <c r="FQ319" s="82"/>
      <c r="FR319" s="82"/>
      <c r="FS319" s="82"/>
      <c r="FT319" s="82"/>
      <c r="FU319" s="82"/>
      <c r="FV319" s="82"/>
      <c r="FW319" s="82"/>
    </row>
    <row r="320" spans="1:179" s="85" customFormat="1" ht="38.25">
      <c r="A320" s="352">
        <v>3</v>
      </c>
      <c r="B320" s="278" t="s">
        <v>1027</v>
      </c>
      <c r="C320" s="318" t="s">
        <v>486</v>
      </c>
      <c r="D320" s="293" t="s">
        <v>1104</v>
      </c>
      <c r="E320" s="112">
        <v>122000</v>
      </c>
      <c r="F320" s="86"/>
      <c r="G320" s="88"/>
      <c r="H320" s="88">
        <v>122000</v>
      </c>
      <c r="I320" s="86">
        <v>102000</v>
      </c>
      <c r="J320" s="86"/>
      <c r="K320" s="86"/>
      <c r="L320" s="88"/>
      <c r="M320" s="86">
        <v>103800</v>
      </c>
      <c r="N320" s="86"/>
      <c r="O320" s="88">
        <v>8000</v>
      </c>
      <c r="P320" s="88">
        <v>95800</v>
      </c>
      <c r="Q320" s="90">
        <f t="shared" si="51"/>
        <v>10000</v>
      </c>
      <c r="R320" s="86"/>
      <c r="S320" s="88"/>
      <c r="T320" s="88"/>
      <c r="U320" s="88">
        <v>10000</v>
      </c>
      <c r="V320" s="88"/>
      <c r="W320" s="88"/>
      <c r="X320" s="88"/>
      <c r="Y320" s="88"/>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c r="DR320" s="82"/>
      <c r="DS320" s="82"/>
      <c r="DT320" s="82"/>
      <c r="DU320" s="82"/>
      <c r="DV320" s="82"/>
      <c r="DW320" s="82"/>
      <c r="DX320" s="82"/>
      <c r="DY320" s="82"/>
      <c r="DZ320" s="82"/>
      <c r="EA320" s="82"/>
      <c r="EB320" s="82"/>
      <c r="EC320" s="82"/>
      <c r="ED320" s="82"/>
      <c r="EE320" s="82"/>
      <c r="EF320" s="82"/>
      <c r="EG320" s="82"/>
      <c r="EH320" s="82"/>
      <c r="EI320" s="82"/>
      <c r="EJ320" s="82"/>
      <c r="EK320" s="82"/>
      <c r="EL320" s="82"/>
      <c r="EM320" s="82"/>
      <c r="EN320" s="82"/>
      <c r="EO320" s="82"/>
      <c r="EP320" s="82"/>
      <c r="EQ320" s="82"/>
      <c r="ER320" s="82"/>
      <c r="ES320" s="82"/>
      <c r="ET320" s="82"/>
      <c r="EU320" s="82"/>
      <c r="EV320" s="82"/>
      <c r="EW320" s="82"/>
      <c r="EX320" s="82"/>
      <c r="EY320" s="82"/>
      <c r="EZ320" s="82"/>
      <c r="FA320" s="82"/>
      <c r="FB320" s="82"/>
      <c r="FC320" s="82"/>
      <c r="FD320" s="82"/>
      <c r="FE320" s="82"/>
      <c r="FF320" s="82"/>
      <c r="FG320" s="82"/>
      <c r="FH320" s="82"/>
      <c r="FI320" s="82"/>
      <c r="FJ320" s="82"/>
      <c r="FK320" s="82"/>
      <c r="FL320" s="82"/>
      <c r="FM320" s="82"/>
      <c r="FN320" s="82"/>
      <c r="FO320" s="82"/>
      <c r="FP320" s="82"/>
      <c r="FQ320" s="82"/>
      <c r="FR320" s="82"/>
      <c r="FS320" s="82"/>
      <c r="FT320" s="82"/>
      <c r="FU320" s="82"/>
      <c r="FV320" s="82"/>
      <c r="FW320" s="82"/>
    </row>
    <row r="321" spans="1:179" s="85" customFormat="1" ht="38.25">
      <c r="A321" s="352">
        <v>4</v>
      </c>
      <c r="B321" s="278" t="s">
        <v>1028</v>
      </c>
      <c r="C321" s="318" t="s">
        <v>486</v>
      </c>
      <c r="D321" s="293" t="s">
        <v>1105</v>
      </c>
      <c r="E321" s="112">
        <v>210000</v>
      </c>
      <c r="F321" s="86"/>
      <c r="G321" s="88">
        <v>210000</v>
      </c>
      <c r="H321" s="88"/>
      <c r="I321" s="86">
        <v>80000</v>
      </c>
      <c r="J321" s="86"/>
      <c r="K321" s="86"/>
      <c r="L321" s="88"/>
      <c r="M321" s="86">
        <v>141800</v>
      </c>
      <c r="N321" s="86"/>
      <c r="O321" s="88">
        <v>141800</v>
      </c>
      <c r="P321" s="88"/>
      <c r="Q321" s="90">
        <f t="shared" si="51"/>
        <v>68200</v>
      </c>
      <c r="R321" s="86"/>
      <c r="S321" s="88">
        <v>68200</v>
      </c>
      <c r="T321" s="88"/>
      <c r="U321" s="88"/>
      <c r="V321" s="88"/>
      <c r="W321" s="88"/>
      <c r="X321" s="88"/>
      <c r="Y321" s="88"/>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2"/>
      <c r="DJ321" s="82"/>
      <c r="DK321" s="82"/>
      <c r="DL321" s="82"/>
      <c r="DM321" s="82"/>
      <c r="DN321" s="82"/>
      <c r="DO321" s="82"/>
      <c r="DP321" s="82"/>
      <c r="DQ321" s="82"/>
      <c r="DR321" s="82"/>
      <c r="DS321" s="82"/>
      <c r="DT321" s="82"/>
      <c r="DU321" s="82"/>
      <c r="DV321" s="82"/>
      <c r="DW321" s="82"/>
      <c r="DX321" s="82"/>
      <c r="DY321" s="82"/>
      <c r="DZ321" s="82"/>
      <c r="EA321" s="82"/>
      <c r="EB321" s="82"/>
      <c r="EC321" s="82"/>
      <c r="ED321" s="82"/>
      <c r="EE321" s="82"/>
      <c r="EF321" s="82"/>
      <c r="EG321" s="82"/>
      <c r="EH321" s="82"/>
      <c r="EI321" s="82"/>
      <c r="EJ321" s="82"/>
      <c r="EK321" s="82"/>
      <c r="EL321" s="82"/>
      <c r="EM321" s="82"/>
      <c r="EN321" s="82"/>
      <c r="EO321" s="82"/>
      <c r="EP321" s="82"/>
      <c r="EQ321" s="82"/>
      <c r="ER321" s="82"/>
      <c r="ES321" s="82"/>
      <c r="ET321" s="82"/>
      <c r="EU321" s="82"/>
      <c r="EV321" s="82"/>
      <c r="EW321" s="82"/>
      <c r="EX321" s="82"/>
      <c r="EY321" s="82"/>
      <c r="EZ321" s="82"/>
      <c r="FA321" s="82"/>
      <c r="FB321" s="82"/>
      <c r="FC321" s="82"/>
      <c r="FD321" s="82"/>
      <c r="FE321" s="82"/>
      <c r="FF321" s="82"/>
      <c r="FG321" s="82"/>
      <c r="FH321" s="82"/>
      <c r="FI321" s="82"/>
      <c r="FJ321" s="82"/>
      <c r="FK321" s="82"/>
      <c r="FL321" s="82"/>
      <c r="FM321" s="82"/>
      <c r="FN321" s="82"/>
      <c r="FO321" s="82"/>
      <c r="FP321" s="82"/>
      <c r="FQ321" s="82"/>
      <c r="FR321" s="82"/>
      <c r="FS321" s="82"/>
      <c r="FT321" s="82"/>
      <c r="FU321" s="82"/>
      <c r="FV321" s="82"/>
      <c r="FW321" s="82"/>
    </row>
    <row r="322" spans="1:179" s="85" customFormat="1" ht="38.25">
      <c r="A322" s="352">
        <v>5</v>
      </c>
      <c r="B322" s="278" t="s">
        <v>1029</v>
      </c>
      <c r="C322" s="318" t="s">
        <v>486</v>
      </c>
      <c r="D322" s="293" t="s">
        <v>1106</v>
      </c>
      <c r="E322" s="112">
        <v>55000</v>
      </c>
      <c r="F322" s="86"/>
      <c r="G322" s="88"/>
      <c r="H322" s="88">
        <v>55000</v>
      </c>
      <c r="I322" s="86">
        <v>45000</v>
      </c>
      <c r="J322" s="86"/>
      <c r="K322" s="86"/>
      <c r="L322" s="88"/>
      <c r="M322" s="86">
        <v>45000</v>
      </c>
      <c r="N322" s="86"/>
      <c r="O322" s="88">
        <v>45000</v>
      </c>
      <c r="P322" s="88"/>
      <c r="Q322" s="90">
        <f t="shared" si="51"/>
        <v>10000</v>
      </c>
      <c r="R322" s="86"/>
      <c r="S322" s="88">
        <v>10000</v>
      </c>
      <c r="T322" s="88"/>
      <c r="U322" s="88"/>
      <c r="V322" s="88"/>
      <c r="W322" s="88"/>
      <c r="X322" s="88"/>
      <c r="Y322" s="88"/>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c r="DH322" s="82"/>
      <c r="DI322" s="82"/>
      <c r="DJ322" s="82"/>
      <c r="DK322" s="82"/>
      <c r="DL322" s="82"/>
      <c r="DM322" s="82"/>
      <c r="DN322" s="82"/>
      <c r="DO322" s="82"/>
      <c r="DP322" s="82"/>
      <c r="DQ322" s="82"/>
      <c r="DR322" s="82"/>
      <c r="DS322" s="82"/>
      <c r="DT322" s="82"/>
      <c r="DU322" s="82"/>
      <c r="DV322" s="82"/>
      <c r="DW322" s="82"/>
      <c r="DX322" s="82"/>
      <c r="DY322" s="82"/>
      <c r="DZ322" s="82"/>
      <c r="EA322" s="82"/>
      <c r="EB322" s="82"/>
      <c r="EC322" s="82"/>
      <c r="ED322" s="82"/>
      <c r="EE322" s="82"/>
      <c r="EF322" s="82"/>
      <c r="EG322" s="82"/>
      <c r="EH322" s="82"/>
      <c r="EI322" s="82"/>
      <c r="EJ322" s="82"/>
      <c r="EK322" s="82"/>
      <c r="EL322" s="82"/>
      <c r="EM322" s="82"/>
      <c r="EN322" s="82"/>
      <c r="EO322" s="82"/>
      <c r="EP322" s="82"/>
      <c r="EQ322" s="82"/>
      <c r="ER322" s="82"/>
      <c r="ES322" s="82"/>
      <c r="ET322" s="82"/>
      <c r="EU322" s="82"/>
      <c r="EV322" s="82"/>
      <c r="EW322" s="82"/>
      <c r="EX322" s="82"/>
      <c r="EY322" s="82"/>
      <c r="EZ322" s="82"/>
      <c r="FA322" s="82"/>
      <c r="FB322" s="82"/>
      <c r="FC322" s="82"/>
      <c r="FD322" s="82"/>
      <c r="FE322" s="82"/>
      <c r="FF322" s="82"/>
      <c r="FG322" s="82"/>
      <c r="FH322" s="82"/>
      <c r="FI322" s="82"/>
      <c r="FJ322" s="82"/>
      <c r="FK322" s="82"/>
      <c r="FL322" s="82"/>
      <c r="FM322" s="82"/>
      <c r="FN322" s="82"/>
      <c r="FO322" s="82"/>
      <c r="FP322" s="82"/>
      <c r="FQ322" s="82"/>
      <c r="FR322" s="82"/>
      <c r="FS322" s="82"/>
      <c r="FT322" s="82"/>
      <c r="FU322" s="82"/>
      <c r="FV322" s="82"/>
      <c r="FW322" s="82"/>
    </row>
    <row r="323" spans="1:179" s="85" customFormat="1">
      <c r="A323" s="356" t="s">
        <v>320</v>
      </c>
      <c r="B323" s="291" t="s">
        <v>332</v>
      </c>
      <c r="C323" s="268"/>
      <c r="D323" s="320"/>
      <c r="E323" s="112">
        <v>326392.94800000003</v>
      </c>
      <c r="F323" s="86">
        <v>0</v>
      </c>
      <c r="G323" s="88">
        <v>50000</v>
      </c>
      <c r="H323" s="88">
        <v>233386.64899999998</v>
      </c>
      <c r="I323" s="86">
        <v>103495.29999999999</v>
      </c>
      <c r="J323" s="86"/>
      <c r="K323" s="86"/>
      <c r="L323" s="88"/>
      <c r="M323" s="86">
        <v>138515.473</v>
      </c>
      <c r="N323" s="86">
        <v>0</v>
      </c>
      <c r="O323" s="88">
        <v>36074</v>
      </c>
      <c r="P323" s="88">
        <v>102441.473</v>
      </c>
      <c r="Q323" s="90">
        <f t="shared" si="51"/>
        <v>37800</v>
      </c>
      <c r="R323" s="86">
        <v>0</v>
      </c>
      <c r="S323" s="88">
        <v>0</v>
      </c>
      <c r="T323" s="88">
        <v>7600</v>
      </c>
      <c r="U323" s="88">
        <v>30200</v>
      </c>
      <c r="V323" s="88">
        <v>0</v>
      </c>
      <c r="W323" s="88">
        <v>0</v>
      </c>
      <c r="X323" s="88"/>
      <c r="Y323" s="88">
        <v>0</v>
      </c>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c r="DH323" s="82"/>
      <c r="DI323" s="82"/>
      <c r="DJ323" s="82"/>
      <c r="DK323" s="82"/>
      <c r="DL323" s="82"/>
      <c r="DM323" s="82"/>
      <c r="DN323" s="82"/>
      <c r="DO323" s="82"/>
      <c r="DP323" s="82"/>
      <c r="DQ323" s="82"/>
      <c r="DR323" s="82"/>
      <c r="DS323" s="82"/>
      <c r="DT323" s="82"/>
      <c r="DU323" s="82"/>
      <c r="DV323" s="82"/>
      <c r="DW323" s="82"/>
      <c r="DX323" s="82"/>
      <c r="DY323" s="82"/>
      <c r="DZ323" s="82"/>
      <c r="EA323" s="82"/>
      <c r="EB323" s="82"/>
      <c r="EC323" s="82"/>
      <c r="ED323" s="82"/>
      <c r="EE323" s="82"/>
      <c r="EF323" s="82"/>
      <c r="EG323" s="82"/>
      <c r="EH323" s="82"/>
      <c r="EI323" s="82"/>
      <c r="EJ323" s="82"/>
      <c r="EK323" s="82"/>
      <c r="EL323" s="82"/>
      <c r="EM323" s="82"/>
      <c r="EN323" s="82"/>
      <c r="EO323" s="82"/>
      <c r="EP323" s="82"/>
      <c r="EQ323" s="82"/>
      <c r="ER323" s="82"/>
      <c r="ES323" s="82"/>
      <c r="ET323" s="82"/>
      <c r="EU323" s="82"/>
      <c r="EV323" s="82"/>
      <c r="EW323" s="82"/>
      <c r="EX323" s="82"/>
      <c r="EY323" s="82"/>
      <c r="EZ323" s="82"/>
      <c r="FA323" s="82"/>
      <c r="FB323" s="82"/>
      <c r="FC323" s="82"/>
      <c r="FD323" s="82"/>
      <c r="FE323" s="82"/>
      <c r="FF323" s="82"/>
      <c r="FG323" s="82"/>
      <c r="FH323" s="82"/>
      <c r="FI323" s="82"/>
      <c r="FJ323" s="82"/>
      <c r="FK323" s="82"/>
      <c r="FL323" s="82"/>
      <c r="FM323" s="82"/>
      <c r="FN323" s="82"/>
      <c r="FO323" s="82"/>
      <c r="FP323" s="82"/>
      <c r="FQ323" s="82"/>
      <c r="FR323" s="82"/>
      <c r="FS323" s="82"/>
      <c r="FT323" s="82"/>
      <c r="FU323" s="82"/>
      <c r="FV323" s="82"/>
      <c r="FW323" s="82"/>
    </row>
    <row r="324" spans="1:179" s="85" customFormat="1" ht="51">
      <c r="A324" s="352">
        <v>1</v>
      </c>
      <c r="B324" s="278" t="s">
        <v>1030</v>
      </c>
      <c r="C324" s="318" t="s">
        <v>486</v>
      </c>
      <c r="D324" s="293" t="s">
        <v>1107</v>
      </c>
      <c r="E324" s="91">
        <v>39923.970999999998</v>
      </c>
      <c r="F324" s="86"/>
      <c r="G324" s="88"/>
      <c r="H324" s="86">
        <v>39923.970999999998</v>
      </c>
      <c r="I324" s="86">
        <v>35500</v>
      </c>
      <c r="J324" s="86"/>
      <c r="K324" s="86"/>
      <c r="L324" s="86"/>
      <c r="M324" s="86">
        <v>35500</v>
      </c>
      <c r="N324" s="86"/>
      <c r="O324" s="88"/>
      <c r="P324" s="86">
        <v>35500</v>
      </c>
      <c r="Q324" s="90">
        <f t="shared" si="51"/>
        <v>2200</v>
      </c>
      <c r="R324" s="86"/>
      <c r="S324" s="86"/>
      <c r="T324" s="88">
        <v>2200</v>
      </c>
      <c r="U324" s="88"/>
      <c r="V324" s="88"/>
      <c r="W324" s="88"/>
      <c r="X324" s="88"/>
      <c r="Y324" s="88"/>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2"/>
      <c r="DJ324" s="82"/>
      <c r="DK324" s="82"/>
      <c r="DL324" s="82"/>
      <c r="DM324" s="82"/>
      <c r="DN324" s="82"/>
      <c r="DO324" s="82"/>
      <c r="DP324" s="82"/>
      <c r="DQ324" s="82"/>
      <c r="DR324" s="82"/>
      <c r="DS324" s="82"/>
      <c r="DT324" s="82"/>
      <c r="DU324" s="82"/>
      <c r="DV324" s="82"/>
      <c r="DW324" s="82"/>
      <c r="DX324" s="82"/>
      <c r="DY324" s="82"/>
      <c r="DZ324" s="82"/>
      <c r="EA324" s="82"/>
      <c r="EB324" s="82"/>
      <c r="EC324" s="82"/>
      <c r="ED324" s="82"/>
      <c r="EE324" s="82"/>
      <c r="EF324" s="82"/>
      <c r="EG324" s="82"/>
      <c r="EH324" s="82"/>
      <c r="EI324" s="82"/>
      <c r="EJ324" s="82"/>
      <c r="EK324" s="82"/>
      <c r="EL324" s="82"/>
      <c r="EM324" s="82"/>
      <c r="EN324" s="82"/>
      <c r="EO324" s="82"/>
      <c r="EP324" s="82"/>
      <c r="EQ324" s="82"/>
      <c r="ER324" s="82"/>
      <c r="ES324" s="82"/>
      <c r="ET324" s="82"/>
      <c r="EU324" s="82"/>
      <c r="EV324" s="82"/>
      <c r="EW324" s="82"/>
      <c r="EX324" s="82"/>
      <c r="EY324" s="82"/>
      <c r="EZ324" s="82"/>
      <c r="FA324" s="82"/>
      <c r="FB324" s="82"/>
      <c r="FC324" s="82"/>
      <c r="FD324" s="82"/>
      <c r="FE324" s="82"/>
      <c r="FF324" s="82"/>
      <c r="FG324" s="82"/>
      <c r="FH324" s="82"/>
      <c r="FI324" s="82"/>
      <c r="FJ324" s="82"/>
      <c r="FK324" s="82"/>
      <c r="FL324" s="82"/>
      <c r="FM324" s="82"/>
      <c r="FN324" s="82"/>
      <c r="FO324" s="82"/>
      <c r="FP324" s="82"/>
      <c r="FQ324" s="82"/>
      <c r="FR324" s="82"/>
      <c r="FS324" s="82"/>
      <c r="FT324" s="82"/>
      <c r="FU324" s="82"/>
      <c r="FV324" s="82"/>
      <c r="FW324" s="82"/>
    </row>
    <row r="325" spans="1:179" s="85" customFormat="1" ht="51">
      <c r="A325" s="352">
        <v>2</v>
      </c>
      <c r="B325" s="278" t="s">
        <v>1031</v>
      </c>
      <c r="C325" s="318" t="s">
        <v>486</v>
      </c>
      <c r="D325" s="293" t="s">
        <v>1108</v>
      </c>
      <c r="E325" s="91">
        <v>50000</v>
      </c>
      <c r="F325" s="86"/>
      <c r="G325" s="88">
        <v>50000</v>
      </c>
      <c r="H325" s="86"/>
      <c r="I325" s="86">
        <v>28300</v>
      </c>
      <c r="J325" s="86"/>
      <c r="K325" s="86"/>
      <c r="L325" s="86"/>
      <c r="M325" s="86">
        <v>36074</v>
      </c>
      <c r="N325" s="86"/>
      <c r="O325" s="88">
        <v>36074</v>
      </c>
      <c r="P325" s="86"/>
      <c r="Q325" s="90">
        <f t="shared" si="51"/>
        <v>0</v>
      </c>
      <c r="R325" s="86"/>
      <c r="S325" s="86"/>
      <c r="T325" s="88"/>
      <c r="U325" s="88"/>
      <c r="V325" s="88"/>
      <c r="W325" s="88"/>
      <c r="X325" s="88"/>
      <c r="Y325" s="88"/>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2"/>
      <c r="DJ325" s="82"/>
      <c r="DK325" s="82"/>
      <c r="DL325" s="82"/>
      <c r="DM325" s="82"/>
      <c r="DN325" s="82"/>
      <c r="DO325" s="82"/>
      <c r="DP325" s="82"/>
      <c r="DQ325" s="82"/>
      <c r="DR325" s="82"/>
      <c r="DS325" s="82"/>
      <c r="DT325" s="82"/>
      <c r="DU325" s="82"/>
      <c r="DV325" s="82"/>
      <c r="DW325" s="82"/>
      <c r="DX325" s="82"/>
      <c r="DY325" s="82"/>
      <c r="DZ325" s="82"/>
      <c r="EA325" s="82"/>
      <c r="EB325" s="82"/>
      <c r="EC325" s="82"/>
      <c r="ED325" s="82"/>
      <c r="EE325" s="82"/>
      <c r="EF325" s="82"/>
      <c r="EG325" s="82"/>
      <c r="EH325" s="82"/>
      <c r="EI325" s="82"/>
      <c r="EJ325" s="82"/>
      <c r="EK325" s="82"/>
      <c r="EL325" s="82"/>
      <c r="EM325" s="82"/>
      <c r="EN325" s="82"/>
      <c r="EO325" s="82"/>
      <c r="EP325" s="82"/>
      <c r="EQ325" s="82"/>
      <c r="ER325" s="82"/>
      <c r="ES325" s="82"/>
      <c r="ET325" s="82"/>
      <c r="EU325" s="82"/>
      <c r="EV325" s="82"/>
      <c r="EW325" s="82"/>
      <c r="EX325" s="82"/>
      <c r="EY325" s="82"/>
      <c r="EZ325" s="82"/>
      <c r="FA325" s="82"/>
      <c r="FB325" s="82"/>
      <c r="FC325" s="82"/>
      <c r="FD325" s="82"/>
      <c r="FE325" s="82"/>
      <c r="FF325" s="82"/>
      <c r="FG325" s="82"/>
      <c r="FH325" s="82"/>
      <c r="FI325" s="82"/>
      <c r="FJ325" s="82"/>
      <c r="FK325" s="82"/>
      <c r="FL325" s="82"/>
      <c r="FM325" s="82"/>
      <c r="FN325" s="82"/>
      <c r="FO325" s="82"/>
      <c r="FP325" s="82"/>
      <c r="FQ325" s="82"/>
      <c r="FR325" s="82"/>
      <c r="FS325" s="82"/>
      <c r="FT325" s="82"/>
      <c r="FU325" s="82"/>
      <c r="FV325" s="82"/>
      <c r="FW325" s="82"/>
    </row>
    <row r="326" spans="1:179" s="85" customFormat="1" ht="35.25" customHeight="1">
      <c r="A326" s="352">
        <v>3</v>
      </c>
      <c r="B326" s="278" t="s">
        <v>1032</v>
      </c>
      <c r="C326" s="318" t="s">
        <v>486</v>
      </c>
      <c r="D326" s="293" t="s">
        <v>1109</v>
      </c>
      <c r="E326" s="91">
        <v>18000</v>
      </c>
      <c r="F326" s="86"/>
      <c r="G326" s="86"/>
      <c r="H326" s="86">
        <v>18000</v>
      </c>
      <c r="I326" s="86">
        <v>11200</v>
      </c>
      <c r="J326" s="86"/>
      <c r="K326" s="86"/>
      <c r="L326" s="86"/>
      <c r="M326" s="86">
        <v>11200</v>
      </c>
      <c r="N326" s="86"/>
      <c r="O326" s="86"/>
      <c r="P326" s="86">
        <v>11200</v>
      </c>
      <c r="Q326" s="90">
        <f t="shared" si="51"/>
        <v>1800</v>
      </c>
      <c r="R326" s="86"/>
      <c r="S326" s="86"/>
      <c r="T326" s="88">
        <v>1800</v>
      </c>
      <c r="U326" s="88"/>
      <c r="V326" s="88"/>
      <c r="W326" s="88"/>
      <c r="X326" s="88"/>
      <c r="Y326" s="88"/>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2"/>
      <c r="DJ326" s="82"/>
      <c r="DK326" s="82"/>
      <c r="DL326" s="82"/>
      <c r="DM326" s="82"/>
      <c r="DN326" s="82"/>
      <c r="DO326" s="82"/>
      <c r="DP326" s="82"/>
      <c r="DQ326" s="82"/>
      <c r="DR326" s="82"/>
      <c r="DS326" s="82"/>
      <c r="DT326" s="82"/>
      <c r="DU326" s="82"/>
      <c r="DV326" s="82"/>
      <c r="DW326" s="82"/>
      <c r="DX326" s="82"/>
      <c r="DY326" s="82"/>
      <c r="DZ326" s="82"/>
      <c r="EA326" s="82"/>
      <c r="EB326" s="82"/>
      <c r="EC326" s="82"/>
      <c r="ED326" s="82"/>
      <c r="EE326" s="82"/>
      <c r="EF326" s="82"/>
      <c r="EG326" s="82"/>
      <c r="EH326" s="82"/>
      <c r="EI326" s="82"/>
      <c r="EJ326" s="82"/>
      <c r="EK326" s="82"/>
      <c r="EL326" s="82"/>
      <c r="EM326" s="82"/>
      <c r="EN326" s="82"/>
      <c r="EO326" s="82"/>
      <c r="EP326" s="82"/>
      <c r="EQ326" s="82"/>
      <c r="ER326" s="82"/>
      <c r="ES326" s="82"/>
      <c r="ET326" s="82"/>
      <c r="EU326" s="82"/>
      <c r="EV326" s="82"/>
      <c r="EW326" s="82"/>
      <c r="EX326" s="82"/>
      <c r="EY326" s="82"/>
      <c r="EZ326" s="82"/>
      <c r="FA326" s="82"/>
      <c r="FB326" s="82"/>
      <c r="FC326" s="82"/>
      <c r="FD326" s="82"/>
      <c r="FE326" s="82"/>
      <c r="FF326" s="82"/>
      <c r="FG326" s="82"/>
      <c r="FH326" s="82"/>
      <c r="FI326" s="82"/>
      <c r="FJ326" s="82"/>
      <c r="FK326" s="82"/>
      <c r="FL326" s="82"/>
      <c r="FM326" s="82"/>
      <c r="FN326" s="82"/>
      <c r="FO326" s="82"/>
      <c r="FP326" s="82"/>
      <c r="FQ326" s="82"/>
      <c r="FR326" s="82"/>
      <c r="FS326" s="82"/>
      <c r="FT326" s="82"/>
      <c r="FU326" s="82"/>
      <c r="FV326" s="82"/>
      <c r="FW326" s="82"/>
    </row>
    <row r="327" spans="1:179" s="85" customFormat="1" ht="18" customHeight="1">
      <c r="A327" s="346">
        <f>+A326+1</f>
        <v>4</v>
      </c>
      <c r="B327" s="278" t="s">
        <v>490</v>
      </c>
      <c r="C327" s="423" t="s">
        <v>343</v>
      </c>
      <c r="D327" s="321" t="s">
        <v>491</v>
      </c>
      <c r="E327" s="91">
        <v>28506.298999999999</v>
      </c>
      <c r="F327" s="86"/>
      <c r="G327" s="86"/>
      <c r="H327" s="86">
        <v>17500</v>
      </c>
      <c r="I327" s="86">
        <v>10951.9</v>
      </c>
      <c r="J327" s="86"/>
      <c r="K327" s="86"/>
      <c r="L327" s="86"/>
      <c r="M327" s="86">
        <v>6461.473</v>
      </c>
      <c r="N327" s="86"/>
      <c r="O327" s="86"/>
      <c r="P327" s="86">
        <v>6461.473</v>
      </c>
      <c r="Q327" s="90">
        <f t="shared" si="51"/>
        <v>8000</v>
      </c>
      <c r="R327" s="86"/>
      <c r="S327" s="86"/>
      <c r="T327" s="86"/>
      <c r="U327" s="86">
        <v>8000</v>
      </c>
      <c r="V327" s="86"/>
      <c r="W327" s="86"/>
      <c r="X327" s="86"/>
      <c r="Y327" s="86"/>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2"/>
      <c r="DJ327" s="82"/>
      <c r="DK327" s="82"/>
      <c r="DL327" s="82"/>
      <c r="DM327" s="82"/>
      <c r="DN327" s="82"/>
      <c r="DO327" s="82"/>
      <c r="DP327" s="82"/>
      <c r="DQ327" s="82"/>
      <c r="DR327" s="82"/>
      <c r="DS327" s="82"/>
      <c r="DT327" s="82"/>
      <c r="DU327" s="82"/>
      <c r="DV327" s="82"/>
      <c r="DW327" s="82"/>
      <c r="DX327" s="82"/>
      <c r="DY327" s="82"/>
      <c r="DZ327" s="82"/>
      <c r="EA327" s="82"/>
      <c r="EB327" s="82"/>
      <c r="EC327" s="82"/>
      <c r="ED327" s="82"/>
      <c r="EE327" s="82"/>
      <c r="EF327" s="82"/>
      <c r="EG327" s="82"/>
      <c r="EH327" s="82"/>
      <c r="EI327" s="82"/>
      <c r="EJ327" s="82"/>
      <c r="EK327" s="82"/>
      <c r="EL327" s="82"/>
      <c r="EM327" s="82"/>
      <c r="EN327" s="82"/>
      <c r="EO327" s="82"/>
      <c r="EP327" s="82"/>
      <c r="EQ327" s="82"/>
      <c r="ER327" s="82"/>
      <c r="ES327" s="82"/>
      <c r="ET327" s="82"/>
      <c r="EU327" s="82"/>
      <c r="EV327" s="82"/>
      <c r="EW327" s="82"/>
      <c r="EX327" s="82"/>
      <c r="EY327" s="82"/>
      <c r="EZ327" s="82"/>
      <c r="FA327" s="82"/>
      <c r="FB327" s="82"/>
      <c r="FC327" s="82"/>
      <c r="FD327" s="82"/>
      <c r="FE327" s="82"/>
      <c r="FF327" s="82"/>
      <c r="FG327" s="82"/>
      <c r="FH327" s="82"/>
      <c r="FI327" s="82"/>
      <c r="FJ327" s="82"/>
      <c r="FK327" s="82"/>
      <c r="FL327" s="82"/>
      <c r="FM327" s="82"/>
      <c r="FN327" s="82"/>
      <c r="FO327" s="82"/>
      <c r="FP327" s="82"/>
      <c r="FQ327" s="82"/>
      <c r="FR327" s="82"/>
      <c r="FS327" s="82"/>
      <c r="FT327" s="82"/>
      <c r="FU327" s="82"/>
      <c r="FV327" s="82"/>
      <c r="FW327" s="82"/>
    </row>
    <row r="328" spans="1:179" s="85" customFormat="1" ht="51">
      <c r="A328" s="346">
        <f>+A327+1</f>
        <v>5</v>
      </c>
      <c r="B328" s="266" t="s">
        <v>755</v>
      </c>
      <c r="C328" s="423"/>
      <c r="D328" s="116" t="s">
        <v>756</v>
      </c>
      <c r="E328" s="91">
        <v>75000</v>
      </c>
      <c r="F328" s="86"/>
      <c r="G328" s="86"/>
      <c r="H328" s="86">
        <v>60000</v>
      </c>
      <c r="I328" s="86">
        <v>3028.4</v>
      </c>
      <c r="J328" s="86"/>
      <c r="K328" s="86"/>
      <c r="L328" s="86"/>
      <c r="M328" s="86">
        <v>2800</v>
      </c>
      <c r="N328" s="86"/>
      <c r="O328" s="86"/>
      <c r="P328" s="88">
        <v>2800</v>
      </c>
      <c r="Q328" s="90">
        <f t="shared" si="51"/>
        <v>15000</v>
      </c>
      <c r="R328" s="86"/>
      <c r="S328" s="86"/>
      <c r="T328" s="86"/>
      <c r="U328" s="86">
        <v>15000</v>
      </c>
      <c r="V328" s="86"/>
      <c r="W328" s="86"/>
      <c r="X328" s="86"/>
      <c r="Y328" s="86"/>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2"/>
      <c r="DJ328" s="82"/>
      <c r="DK328" s="82"/>
      <c r="DL328" s="82"/>
      <c r="DM328" s="82"/>
      <c r="DN328" s="82"/>
      <c r="DO328" s="82"/>
      <c r="DP328" s="82"/>
      <c r="DQ328" s="82"/>
      <c r="DR328" s="82"/>
      <c r="DS328" s="82"/>
      <c r="DT328" s="82"/>
      <c r="DU328" s="82"/>
      <c r="DV328" s="82"/>
      <c r="DW328" s="82"/>
      <c r="DX328" s="82"/>
      <c r="DY328" s="82"/>
      <c r="DZ328" s="82"/>
      <c r="EA328" s="82"/>
      <c r="EB328" s="82"/>
      <c r="EC328" s="82"/>
      <c r="ED328" s="82"/>
      <c r="EE328" s="82"/>
      <c r="EF328" s="82"/>
      <c r="EG328" s="82"/>
      <c r="EH328" s="82"/>
      <c r="EI328" s="82"/>
      <c r="EJ328" s="82"/>
      <c r="EK328" s="82"/>
      <c r="EL328" s="82"/>
      <c r="EM328" s="82"/>
      <c r="EN328" s="82"/>
      <c r="EO328" s="82"/>
      <c r="EP328" s="82"/>
      <c r="EQ328" s="82"/>
      <c r="ER328" s="82"/>
      <c r="ES328" s="82"/>
      <c r="ET328" s="82"/>
      <c r="EU328" s="82"/>
      <c r="EV328" s="82"/>
      <c r="EW328" s="82"/>
      <c r="EX328" s="82"/>
      <c r="EY328" s="82"/>
      <c r="EZ328" s="82"/>
      <c r="FA328" s="82"/>
      <c r="FB328" s="82"/>
      <c r="FC328" s="82"/>
      <c r="FD328" s="82"/>
      <c r="FE328" s="82"/>
      <c r="FF328" s="82"/>
      <c r="FG328" s="82"/>
      <c r="FH328" s="82"/>
      <c r="FI328" s="82"/>
      <c r="FJ328" s="82"/>
      <c r="FK328" s="82"/>
      <c r="FL328" s="82"/>
      <c r="FM328" s="82"/>
      <c r="FN328" s="82"/>
      <c r="FO328" s="82"/>
      <c r="FP328" s="82"/>
      <c r="FQ328" s="82"/>
      <c r="FR328" s="82"/>
      <c r="FS328" s="82"/>
      <c r="FT328" s="82"/>
      <c r="FU328" s="82"/>
      <c r="FV328" s="82"/>
      <c r="FW328" s="82"/>
    </row>
    <row r="329" spans="1:179" s="85" customFormat="1" ht="25.5">
      <c r="A329" s="346">
        <f>+A328+1</f>
        <v>6</v>
      </c>
      <c r="B329" s="266" t="s">
        <v>757</v>
      </c>
      <c r="C329" s="318" t="s">
        <v>353</v>
      </c>
      <c r="D329" s="271" t="s">
        <v>758</v>
      </c>
      <c r="E329" s="91">
        <v>30000</v>
      </c>
      <c r="F329" s="86"/>
      <c r="G329" s="88"/>
      <c r="H329" s="86">
        <v>27000</v>
      </c>
      <c r="I329" s="86">
        <v>3500</v>
      </c>
      <c r="J329" s="86"/>
      <c r="K329" s="86"/>
      <c r="L329" s="86"/>
      <c r="M329" s="86">
        <v>13200</v>
      </c>
      <c r="N329" s="86"/>
      <c r="O329" s="88"/>
      <c r="P329" s="88">
        <v>13200</v>
      </c>
      <c r="Q329" s="90">
        <f t="shared" si="51"/>
        <v>1800</v>
      </c>
      <c r="R329" s="86"/>
      <c r="S329" s="86"/>
      <c r="T329" s="88"/>
      <c r="U329" s="88">
        <v>1800</v>
      </c>
      <c r="V329" s="88"/>
      <c r="W329" s="88"/>
      <c r="X329" s="88"/>
      <c r="Y329" s="88"/>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2"/>
      <c r="DJ329" s="82"/>
      <c r="DK329" s="82"/>
      <c r="DL329" s="82"/>
      <c r="DM329" s="82"/>
      <c r="DN329" s="82"/>
      <c r="DO329" s="82"/>
      <c r="DP329" s="82"/>
      <c r="DQ329" s="82"/>
      <c r="DR329" s="82"/>
      <c r="DS329" s="82"/>
      <c r="DT329" s="82"/>
      <c r="DU329" s="82"/>
      <c r="DV329" s="82"/>
      <c r="DW329" s="82"/>
      <c r="DX329" s="82"/>
      <c r="DY329" s="82"/>
      <c r="DZ329" s="82"/>
      <c r="EA329" s="82"/>
      <c r="EB329" s="82"/>
      <c r="EC329" s="82"/>
      <c r="ED329" s="82"/>
      <c r="EE329" s="82"/>
      <c r="EF329" s="82"/>
      <c r="EG329" s="82"/>
      <c r="EH329" s="82"/>
      <c r="EI329" s="82"/>
      <c r="EJ329" s="82"/>
      <c r="EK329" s="82"/>
      <c r="EL329" s="82"/>
      <c r="EM329" s="82"/>
      <c r="EN329" s="82"/>
      <c r="EO329" s="82"/>
      <c r="EP329" s="82"/>
      <c r="EQ329" s="82"/>
      <c r="ER329" s="82"/>
      <c r="ES329" s="82"/>
      <c r="ET329" s="82"/>
      <c r="EU329" s="82"/>
      <c r="EV329" s="82"/>
      <c r="EW329" s="82"/>
      <c r="EX329" s="82"/>
      <c r="EY329" s="82"/>
      <c r="EZ329" s="82"/>
      <c r="FA329" s="82"/>
      <c r="FB329" s="82"/>
      <c r="FC329" s="82"/>
      <c r="FD329" s="82"/>
      <c r="FE329" s="82"/>
      <c r="FF329" s="82"/>
      <c r="FG329" s="82"/>
      <c r="FH329" s="82"/>
      <c r="FI329" s="82"/>
      <c r="FJ329" s="82"/>
      <c r="FK329" s="82"/>
      <c r="FL329" s="82"/>
      <c r="FM329" s="82"/>
      <c r="FN329" s="82"/>
      <c r="FO329" s="82"/>
      <c r="FP329" s="82"/>
      <c r="FQ329" s="82"/>
      <c r="FR329" s="82"/>
      <c r="FS329" s="82"/>
      <c r="FT329" s="82"/>
      <c r="FU329" s="82"/>
      <c r="FV329" s="82"/>
      <c r="FW329" s="82"/>
    </row>
    <row r="330" spans="1:179" s="85" customFormat="1" ht="25.5">
      <c r="A330" s="346">
        <f>+A329+1</f>
        <v>7</v>
      </c>
      <c r="B330" s="266" t="s">
        <v>759</v>
      </c>
      <c r="C330" s="318" t="s">
        <v>413</v>
      </c>
      <c r="D330" s="271" t="s">
        <v>760</v>
      </c>
      <c r="E330" s="91">
        <v>70000</v>
      </c>
      <c r="F330" s="86"/>
      <c r="G330" s="88"/>
      <c r="H330" s="86">
        <v>56000</v>
      </c>
      <c r="I330" s="86">
        <v>1857</v>
      </c>
      <c r="J330" s="86"/>
      <c r="K330" s="86"/>
      <c r="L330" s="86"/>
      <c r="M330" s="86">
        <v>24600</v>
      </c>
      <c r="N330" s="86"/>
      <c r="O330" s="88"/>
      <c r="P330" s="88">
        <v>24600</v>
      </c>
      <c r="Q330" s="90">
        <f t="shared" si="51"/>
        <v>5400</v>
      </c>
      <c r="R330" s="86"/>
      <c r="S330" s="86"/>
      <c r="T330" s="88"/>
      <c r="U330" s="88">
        <v>5400</v>
      </c>
      <c r="V330" s="88"/>
      <c r="W330" s="88"/>
      <c r="X330" s="88"/>
      <c r="Y330" s="88"/>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2"/>
      <c r="DJ330" s="82"/>
      <c r="DK330" s="82"/>
      <c r="DL330" s="82"/>
      <c r="DM330" s="82"/>
      <c r="DN330" s="82"/>
      <c r="DO330" s="82"/>
      <c r="DP330" s="82"/>
      <c r="DQ330" s="82"/>
      <c r="DR330" s="82"/>
      <c r="DS330" s="82"/>
      <c r="DT330" s="82"/>
      <c r="DU330" s="82"/>
      <c r="DV330" s="82"/>
      <c r="DW330" s="82"/>
      <c r="DX330" s="82"/>
      <c r="DY330" s="82"/>
      <c r="DZ330" s="82"/>
      <c r="EA330" s="82"/>
      <c r="EB330" s="82"/>
      <c r="EC330" s="82"/>
      <c r="ED330" s="82"/>
      <c r="EE330" s="82"/>
      <c r="EF330" s="82"/>
      <c r="EG330" s="82"/>
      <c r="EH330" s="82"/>
      <c r="EI330" s="82"/>
      <c r="EJ330" s="82"/>
      <c r="EK330" s="82"/>
      <c r="EL330" s="82"/>
      <c r="EM330" s="82"/>
      <c r="EN330" s="82"/>
      <c r="EO330" s="82"/>
      <c r="EP330" s="82"/>
      <c r="EQ330" s="82"/>
      <c r="ER330" s="82"/>
      <c r="ES330" s="82"/>
      <c r="ET330" s="82"/>
      <c r="EU330" s="82"/>
      <c r="EV330" s="82"/>
      <c r="EW330" s="82"/>
      <c r="EX330" s="82"/>
      <c r="EY330" s="82"/>
      <c r="EZ330" s="82"/>
      <c r="FA330" s="82"/>
      <c r="FB330" s="82"/>
      <c r="FC330" s="82"/>
      <c r="FD330" s="82"/>
      <c r="FE330" s="82"/>
      <c r="FF330" s="82"/>
      <c r="FG330" s="82"/>
      <c r="FH330" s="82"/>
      <c r="FI330" s="82"/>
      <c r="FJ330" s="82"/>
      <c r="FK330" s="82"/>
      <c r="FL330" s="82"/>
      <c r="FM330" s="82"/>
      <c r="FN330" s="82"/>
      <c r="FO330" s="82"/>
      <c r="FP330" s="82"/>
      <c r="FQ330" s="82"/>
      <c r="FR330" s="82"/>
      <c r="FS330" s="82"/>
      <c r="FT330" s="82"/>
      <c r="FU330" s="82"/>
      <c r="FV330" s="82"/>
      <c r="FW330" s="82"/>
    </row>
    <row r="331" spans="1:179" s="85" customFormat="1" ht="102">
      <c r="A331" s="352">
        <v>8</v>
      </c>
      <c r="B331" s="266" t="s">
        <v>1033</v>
      </c>
      <c r="C331" s="271" t="s">
        <v>1083</v>
      </c>
      <c r="D331" s="271" t="s">
        <v>1110</v>
      </c>
      <c r="E331" s="91">
        <v>14962.678</v>
      </c>
      <c r="F331" s="86"/>
      <c r="G331" s="88"/>
      <c r="H331" s="88">
        <v>14962.678</v>
      </c>
      <c r="I331" s="86">
        <v>9158</v>
      </c>
      <c r="J331" s="86"/>
      <c r="K331" s="86"/>
      <c r="L331" s="86"/>
      <c r="M331" s="86">
        <v>8680</v>
      </c>
      <c r="N331" s="86"/>
      <c r="O331" s="88"/>
      <c r="P331" s="88">
        <v>8680</v>
      </c>
      <c r="Q331" s="90">
        <f t="shared" si="51"/>
        <v>3600</v>
      </c>
      <c r="R331" s="86"/>
      <c r="S331" s="86"/>
      <c r="T331" s="88">
        <v>3600</v>
      </c>
      <c r="U331" s="88"/>
      <c r="V331" s="88"/>
      <c r="W331" s="88"/>
      <c r="X331" s="88"/>
      <c r="Y331" s="88"/>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c r="DH331" s="82"/>
      <c r="DI331" s="82"/>
      <c r="DJ331" s="82"/>
      <c r="DK331" s="82"/>
      <c r="DL331" s="82"/>
      <c r="DM331" s="82"/>
      <c r="DN331" s="82"/>
      <c r="DO331" s="82"/>
      <c r="DP331" s="82"/>
      <c r="DQ331" s="82"/>
      <c r="DR331" s="82"/>
      <c r="DS331" s="82"/>
      <c r="DT331" s="82"/>
      <c r="DU331" s="82"/>
      <c r="DV331" s="82"/>
      <c r="DW331" s="82"/>
      <c r="DX331" s="82"/>
      <c r="DY331" s="82"/>
      <c r="DZ331" s="82"/>
      <c r="EA331" s="82"/>
      <c r="EB331" s="82"/>
      <c r="EC331" s="82"/>
      <c r="ED331" s="82"/>
      <c r="EE331" s="82"/>
      <c r="EF331" s="82"/>
      <c r="EG331" s="82"/>
      <c r="EH331" s="82"/>
      <c r="EI331" s="82"/>
      <c r="EJ331" s="82"/>
      <c r="EK331" s="82"/>
      <c r="EL331" s="82"/>
      <c r="EM331" s="82"/>
      <c r="EN331" s="82"/>
      <c r="EO331" s="82"/>
      <c r="EP331" s="82"/>
      <c r="EQ331" s="82"/>
      <c r="ER331" s="82"/>
      <c r="ES331" s="82"/>
      <c r="ET331" s="82"/>
      <c r="EU331" s="82"/>
      <c r="EV331" s="82"/>
      <c r="EW331" s="82"/>
      <c r="EX331" s="82"/>
      <c r="EY331" s="82"/>
      <c r="EZ331" s="82"/>
      <c r="FA331" s="82"/>
      <c r="FB331" s="82"/>
      <c r="FC331" s="82"/>
      <c r="FD331" s="82"/>
      <c r="FE331" s="82"/>
      <c r="FF331" s="82"/>
      <c r="FG331" s="82"/>
      <c r="FH331" s="82"/>
      <c r="FI331" s="82"/>
      <c r="FJ331" s="82"/>
      <c r="FK331" s="82"/>
      <c r="FL331" s="82"/>
      <c r="FM331" s="82"/>
      <c r="FN331" s="82"/>
      <c r="FO331" s="82"/>
      <c r="FP331" s="82"/>
      <c r="FQ331" s="82"/>
      <c r="FR331" s="82"/>
      <c r="FS331" s="82"/>
      <c r="FT331" s="82"/>
      <c r="FU331" s="82"/>
      <c r="FV331" s="82"/>
      <c r="FW331" s="82"/>
    </row>
    <row r="332" spans="1:179" s="85" customFormat="1" ht="25.5">
      <c r="A332" s="356">
        <v>-3</v>
      </c>
      <c r="B332" s="272" t="s">
        <v>333</v>
      </c>
      <c r="C332" s="268"/>
      <c r="D332" s="293"/>
      <c r="E332" s="91">
        <v>2370717.8289999999</v>
      </c>
      <c r="F332" s="86">
        <v>834792.32900000003</v>
      </c>
      <c r="G332" s="86">
        <v>120000</v>
      </c>
      <c r="H332" s="86">
        <v>1408725.5</v>
      </c>
      <c r="I332" s="86">
        <v>50000</v>
      </c>
      <c r="J332" s="86"/>
      <c r="K332" s="86"/>
      <c r="L332" s="86"/>
      <c r="M332" s="86">
        <v>470778.27262</v>
      </c>
      <c r="N332" s="86">
        <v>156403.558085</v>
      </c>
      <c r="O332" s="86">
        <v>36500</v>
      </c>
      <c r="P332" s="86">
        <v>277874.71453500004</v>
      </c>
      <c r="Q332" s="90">
        <f t="shared" si="51"/>
        <v>343140</v>
      </c>
      <c r="R332" s="86">
        <v>119400</v>
      </c>
      <c r="S332" s="86">
        <v>10000</v>
      </c>
      <c r="T332" s="86">
        <v>45000</v>
      </c>
      <c r="U332" s="86">
        <v>0</v>
      </c>
      <c r="V332" s="86">
        <v>0</v>
      </c>
      <c r="W332" s="86">
        <v>0</v>
      </c>
      <c r="X332" s="86"/>
      <c r="Y332" s="86">
        <v>168740</v>
      </c>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c r="DH332" s="82"/>
      <c r="DI332" s="82"/>
      <c r="DJ332" s="82"/>
      <c r="DK332" s="82"/>
      <c r="DL332" s="82"/>
      <c r="DM332" s="82"/>
      <c r="DN332" s="82"/>
      <c r="DO332" s="82"/>
      <c r="DP332" s="82"/>
      <c r="DQ332" s="82"/>
      <c r="DR332" s="82"/>
      <c r="DS332" s="82"/>
      <c r="DT332" s="82"/>
      <c r="DU332" s="82"/>
      <c r="DV332" s="82"/>
      <c r="DW332" s="82"/>
      <c r="DX332" s="82"/>
      <c r="DY332" s="82"/>
      <c r="DZ332" s="82"/>
      <c r="EA332" s="82"/>
      <c r="EB332" s="82"/>
      <c r="EC332" s="82"/>
      <c r="ED332" s="82"/>
      <c r="EE332" s="82"/>
      <c r="EF332" s="82"/>
      <c r="EG332" s="82"/>
      <c r="EH332" s="82"/>
      <c r="EI332" s="82"/>
      <c r="EJ332" s="82"/>
      <c r="EK332" s="82"/>
      <c r="EL332" s="82"/>
      <c r="EM332" s="82"/>
      <c r="EN332" s="82"/>
      <c r="EO332" s="82"/>
      <c r="EP332" s="82"/>
      <c r="EQ332" s="82"/>
      <c r="ER332" s="82"/>
      <c r="ES332" s="82"/>
      <c r="ET332" s="82"/>
      <c r="EU332" s="82"/>
      <c r="EV332" s="82"/>
      <c r="EW332" s="82"/>
      <c r="EX332" s="82"/>
      <c r="EY332" s="82"/>
      <c r="EZ332" s="82"/>
      <c r="FA332" s="82"/>
      <c r="FB332" s="82"/>
      <c r="FC332" s="82"/>
      <c r="FD332" s="82"/>
      <c r="FE332" s="82"/>
      <c r="FF332" s="82"/>
      <c r="FG332" s="82"/>
      <c r="FH332" s="82"/>
      <c r="FI332" s="82"/>
      <c r="FJ332" s="82"/>
      <c r="FK332" s="82"/>
      <c r="FL332" s="82"/>
      <c r="FM332" s="82"/>
      <c r="FN332" s="82"/>
      <c r="FO332" s="82"/>
      <c r="FP332" s="82"/>
      <c r="FQ332" s="82"/>
      <c r="FR332" s="82"/>
      <c r="FS332" s="82"/>
      <c r="FT332" s="82"/>
      <c r="FU332" s="82"/>
      <c r="FV332" s="82"/>
      <c r="FW332" s="82"/>
    </row>
    <row r="333" spans="1:179" s="85" customFormat="1">
      <c r="A333" s="356" t="s">
        <v>319</v>
      </c>
      <c r="B333" s="291" t="s">
        <v>321</v>
      </c>
      <c r="C333" s="268"/>
      <c r="D333" s="293"/>
      <c r="E333" s="91">
        <v>2346717.8289999999</v>
      </c>
      <c r="F333" s="86">
        <v>834792.32900000003</v>
      </c>
      <c r="G333" s="88">
        <v>120000</v>
      </c>
      <c r="H333" s="88">
        <v>1391925.5</v>
      </c>
      <c r="I333" s="86">
        <v>50000</v>
      </c>
      <c r="J333" s="86"/>
      <c r="K333" s="86"/>
      <c r="L333" s="86"/>
      <c r="M333" s="86">
        <v>470328.27262</v>
      </c>
      <c r="N333" s="86">
        <v>156403.558085</v>
      </c>
      <c r="O333" s="88">
        <v>36500</v>
      </c>
      <c r="P333" s="88">
        <v>277424.71453500004</v>
      </c>
      <c r="Q333" s="90">
        <f t="shared" si="51"/>
        <v>343140</v>
      </c>
      <c r="R333" s="86">
        <v>119400</v>
      </c>
      <c r="S333" s="86">
        <v>10000</v>
      </c>
      <c r="T333" s="88">
        <v>45000</v>
      </c>
      <c r="U333" s="88">
        <v>0</v>
      </c>
      <c r="V333" s="88">
        <v>0</v>
      </c>
      <c r="W333" s="88">
        <v>0</v>
      </c>
      <c r="X333" s="88"/>
      <c r="Y333" s="88">
        <v>168740</v>
      </c>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82"/>
      <c r="DQ333" s="82"/>
      <c r="DR333" s="82"/>
      <c r="DS333" s="82"/>
      <c r="DT333" s="82"/>
      <c r="DU333" s="82"/>
      <c r="DV333" s="82"/>
      <c r="DW333" s="82"/>
      <c r="DX333" s="82"/>
      <c r="DY333" s="82"/>
      <c r="DZ333" s="82"/>
      <c r="EA333" s="82"/>
      <c r="EB333" s="82"/>
      <c r="EC333" s="82"/>
      <c r="ED333" s="82"/>
      <c r="EE333" s="82"/>
      <c r="EF333" s="82"/>
      <c r="EG333" s="82"/>
      <c r="EH333" s="82"/>
      <c r="EI333" s="82"/>
      <c r="EJ333" s="82"/>
      <c r="EK333" s="82"/>
      <c r="EL333" s="82"/>
      <c r="EM333" s="82"/>
      <c r="EN333" s="82"/>
      <c r="EO333" s="82"/>
      <c r="EP333" s="82"/>
      <c r="EQ333" s="82"/>
      <c r="ER333" s="82"/>
      <c r="ES333" s="82"/>
      <c r="ET333" s="82"/>
      <c r="EU333" s="82"/>
      <c r="EV333" s="82"/>
      <c r="EW333" s="82"/>
      <c r="EX333" s="82"/>
      <c r="EY333" s="82"/>
      <c r="EZ333" s="82"/>
      <c r="FA333" s="82"/>
      <c r="FB333" s="82"/>
      <c r="FC333" s="82"/>
      <c r="FD333" s="82"/>
      <c r="FE333" s="82"/>
      <c r="FF333" s="82"/>
      <c r="FG333" s="82"/>
      <c r="FH333" s="82"/>
      <c r="FI333" s="82"/>
      <c r="FJ333" s="82"/>
      <c r="FK333" s="82"/>
      <c r="FL333" s="82"/>
      <c r="FM333" s="82"/>
      <c r="FN333" s="82"/>
      <c r="FO333" s="82"/>
      <c r="FP333" s="82"/>
      <c r="FQ333" s="82"/>
      <c r="FR333" s="82"/>
      <c r="FS333" s="82"/>
      <c r="FT333" s="82"/>
      <c r="FU333" s="82"/>
      <c r="FV333" s="82"/>
      <c r="FW333" s="82"/>
    </row>
    <row r="334" spans="1:179" s="85" customFormat="1" ht="38.25">
      <c r="A334" s="352">
        <v>1</v>
      </c>
      <c r="B334" s="278" t="s">
        <v>1034</v>
      </c>
      <c r="C334" s="318" t="s">
        <v>486</v>
      </c>
      <c r="D334" s="293" t="s">
        <v>1111</v>
      </c>
      <c r="E334" s="91">
        <v>150000</v>
      </c>
      <c r="F334" s="86"/>
      <c r="G334" s="88">
        <v>120000</v>
      </c>
      <c r="H334" s="88">
        <v>30000</v>
      </c>
      <c r="I334" s="86">
        <v>50000</v>
      </c>
      <c r="J334" s="86"/>
      <c r="K334" s="86"/>
      <c r="L334" s="86"/>
      <c r="M334" s="86">
        <v>41500</v>
      </c>
      <c r="N334" s="86"/>
      <c r="O334" s="88">
        <v>36500</v>
      </c>
      <c r="P334" s="88">
        <v>5000</v>
      </c>
      <c r="Q334" s="90">
        <f t="shared" si="51"/>
        <v>10000</v>
      </c>
      <c r="R334" s="86"/>
      <c r="S334" s="86">
        <v>10000</v>
      </c>
      <c r="T334" s="88"/>
      <c r="U334" s="88"/>
      <c r="V334" s="88"/>
      <c r="W334" s="88"/>
      <c r="X334" s="88"/>
      <c r="Y334" s="88"/>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c r="DR334" s="82"/>
      <c r="DS334" s="82"/>
      <c r="DT334" s="82"/>
      <c r="DU334" s="82"/>
      <c r="DV334" s="82"/>
      <c r="DW334" s="82"/>
      <c r="DX334" s="82"/>
      <c r="DY334" s="82"/>
      <c r="DZ334" s="82"/>
      <c r="EA334" s="82"/>
      <c r="EB334" s="82"/>
      <c r="EC334" s="82"/>
      <c r="ED334" s="82"/>
      <c r="EE334" s="82"/>
      <c r="EF334" s="82"/>
      <c r="EG334" s="82"/>
      <c r="EH334" s="82"/>
      <c r="EI334" s="82"/>
      <c r="EJ334" s="82"/>
      <c r="EK334" s="82"/>
      <c r="EL334" s="82"/>
      <c r="EM334" s="82"/>
      <c r="EN334" s="82"/>
      <c r="EO334" s="82"/>
      <c r="EP334" s="82"/>
      <c r="EQ334" s="82"/>
      <c r="ER334" s="82"/>
      <c r="ES334" s="82"/>
      <c r="ET334" s="82"/>
      <c r="EU334" s="82"/>
      <c r="EV334" s="82"/>
      <c r="EW334" s="82"/>
      <c r="EX334" s="82"/>
      <c r="EY334" s="82"/>
      <c r="EZ334" s="82"/>
      <c r="FA334" s="82"/>
      <c r="FB334" s="82"/>
      <c r="FC334" s="82"/>
      <c r="FD334" s="82"/>
      <c r="FE334" s="82"/>
      <c r="FF334" s="82"/>
      <c r="FG334" s="82"/>
      <c r="FH334" s="82"/>
      <c r="FI334" s="82"/>
      <c r="FJ334" s="82"/>
      <c r="FK334" s="82"/>
      <c r="FL334" s="82"/>
      <c r="FM334" s="82"/>
      <c r="FN334" s="82"/>
      <c r="FO334" s="82"/>
      <c r="FP334" s="82"/>
      <c r="FQ334" s="82"/>
      <c r="FR334" s="82"/>
      <c r="FS334" s="82"/>
      <c r="FT334" s="82"/>
      <c r="FU334" s="82"/>
      <c r="FV334" s="82"/>
      <c r="FW334" s="82"/>
    </row>
    <row r="335" spans="1:179" s="85" customFormat="1" ht="38.25">
      <c r="A335" s="361">
        <v>2</v>
      </c>
      <c r="B335" s="322" t="s">
        <v>365</v>
      </c>
      <c r="C335" s="315" t="s">
        <v>486</v>
      </c>
      <c r="D335" s="314" t="s">
        <v>1112</v>
      </c>
      <c r="E335" s="91">
        <v>982238.82900000003</v>
      </c>
      <c r="F335" s="86">
        <v>450457.32900000003</v>
      </c>
      <c r="G335" s="88"/>
      <c r="H335" s="88">
        <v>531781.5</v>
      </c>
      <c r="I335" s="86"/>
      <c r="J335" s="86"/>
      <c r="K335" s="86"/>
      <c r="L335" s="86"/>
      <c r="M335" s="86">
        <v>16000</v>
      </c>
      <c r="N335" s="86">
        <v>0</v>
      </c>
      <c r="O335" s="88">
        <v>0</v>
      </c>
      <c r="P335" s="88">
        <v>16000</v>
      </c>
      <c r="Q335" s="90">
        <f t="shared" si="51"/>
        <v>164940</v>
      </c>
      <c r="R335" s="86">
        <v>79400</v>
      </c>
      <c r="S335" s="86"/>
      <c r="T335" s="88">
        <v>5000</v>
      </c>
      <c r="U335" s="88"/>
      <c r="V335" s="88"/>
      <c r="W335" s="88"/>
      <c r="X335" s="88"/>
      <c r="Y335" s="88">
        <v>80540</v>
      </c>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c r="DH335" s="82"/>
      <c r="DI335" s="82"/>
      <c r="DJ335" s="82"/>
      <c r="DK335" s="82"/>
      <c r="DL335" s="82"/>
      <c r="DM335" s="82"/>
      <c r="DN335" s="82"/>
      <c r="DO335" s="82"/>
      <c r="DP335" s="82"/>
      <c r="DQ335" s="82"/>
      <c r="DR335" s="82"/>
      <c r="DS335" s="82"/>
      <c r="DT335" s="82"/>
      <c r="DU335" s="82"/>
      <c r="DV335" s="82"/>
      <c r="DW335" s="82"/>
      <c r="DX335" s="82"/>
      <c r="DY335" s="82"/>
      <c r="DZ335" s="82"/>
      <c r="EA335" s="82"/>
      <c r="EB335" s="82"/>
      <c r="EC335" s="82"/>
      <c r="ED335" s="82"/>
      <c r="EE335" s="82"/>
      <c r="EF335" s="82"/>
      <c r="EG335" s="82"/>
      <c r="EH335" s="82"/>
      <c r="EI335" s="82"/>
      <c r="EJ335" s="82"/>
      <c r="EK335" s="82"/>
      <c r="EL335" s="82"/>
      <c r="EM335" s="82"/>
      <c r="EN335" s="82"/>
      <c r="EO335" s="82"/>
      <c r="EP335" s="82"/>
      <c r="EQ335" s="82"/>
      <c r="ER335" s="82"/>
      <c r="ES335" s="82"/>
      <c r="ET335" s="82"/>
      <c r="EU335" s="82"/>
      <c r="EV335" s="82"/>
      <c r="EW335" s="82"/>
      <c r="EX335" s="82"/>
      <c r="EY335" s="82"/>
      <c r="EZ335" s="82"/>
      <c r="FA335" s="82"/>
      <c r="FB335" s="82"/>
      <c r="FC335" s="82"/>
      <c r="FD335" s="82"/>
      <c r="FE335" s="82"/>
      <c r="FF335" s="82"/>
      <c r="FG335" s="82"/>
      <c r="FH335" s="82"/>
      <c r="FI335" s="82"/>
      <c r="FJ335" s="82"/>
      <c r="FK335" s="82"/>
      <c r="FL335" s="82"/>
      <c r="FM335" s="82"/>
      <c r="FN335" s="82"/>
      <c r="FO335" s="82"/>
      <c r="FP335" s="82"/>
      <c r="FQ335" s="82"/>
      <c r="FR335" s="82"/>
      <c r="FS335" s="82"/>
      <c r="FT335" s="82"/>
      <c r="FU335" s="82"/>
      <c r="FV335" s="82"/>
      <c r="FW335" s="82"/>
    </row>
    <row r="336" spans="1:179" s="85" customFormat="1" ht="25.5">
      <c r="A336" s="361">
        <v>3</v>
      </c>
      <c r="B336" s="311" t="s">
        <v>368</v>
      </c>
      <c r="C336" s="314" t="s">
        <v>304</v>
      </c>
      <c r="D336" s="314" t="s">
        <v>754</v>
      </c>
      <c r="E336" s="91">
        <v>291336</v>
      </c>
      <c r="F336" s="86">
        <v>160590</v>
      </c>
      <c r="G336" s="88"/>
      <c r="H336" s="88">
        <v>130746</v>
      </c>
      <c r="I336" s="86"/>
      <c r="J336" s="86"/>
      <c r="K336" s="86"/>
      <c r="L336" s="86"/>
      <c r="M336" s="86">
        <v>191686.13699999999</v>
      </c>
      <c r="N336" s="86">
        <v>124062.768</v>
      </c>
      <c r="O336" s="88">
        <v>0</v>
      </c>
      <c r="P336" s="88">
        <v>67623.369000000006</v>
      </c>
      <c r="Q336" s="90">
        <f t="shared" si="51"/>
        <v>15000</v>
      </c>
      <c r="R336" s="86">
        <v>0</v>
      </c>
      <c r="S336" s="86"/>
      <c r="T336" s="88">
        <v>15000</v>
      </c>
      <c r="U336" s="88"/>
      <c r="V336" s="88"/>
      <c r="W336" s="88"/>
      <c r="X336" s="88"/>
      <c r="Y336" s="88">
        <v>0</v>
      </c>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c r="DR336" s="82"/>
      <c r="DS336" s="82"/>
      <c r="DT336" s="82"/>
      <c r="DU336" s="82"/>
      <c r="DV336" s="82"/>
      <c r="DW336" s="82"/>
      <c r="DX336" s="82"/>
      <c r="DY336" s="82"/>
      <c r="DZ336" s="82"/>
      <c r="EA336" s="82"/>
      <c r="EB336" s="82"/>
      <c r="EC336" s="82"/>
      <c r="ED336" s="82"/>
      <c r="EE336" s="82"/>
      <c r="EF336" s="82"/>
      <c r="EG336" s="82"/>
      <c r="EH336" s="82"/>
      <c r="EI336" s="82"/>
      <c r="EJ336" s="82"/>
      <c r="EK336" s="82"/>
      <c r="EL336" s="82"/>
      <c r="EM336" s="82"/>
      <c r="EN336" s="82"/>
      <c r="EO336" s="82"/>
      <c r="EP336" s="82"/>
      <c r="EQ336" s="82"/>
      <c r="ER336" s="82"/>
      <c r="ES336" s="82"/>
      <c r="ET336" s="82"/>
      <c r="EU336" s="82"/>
      <c r="EV336" s="82"/>
      <c r="EW336" s="82"/>
      <c r="EX336" s="82"/>
      <c r="EY336" s="82"/>
      <c r="EZ336" s="82"/>
      <c r="FA336" s="82"/>
      <c r="FB336" s="82"/>
      <c r="FC336" s="82"/>
      <c r="FD336" s="82"/>
      <c r="FE336" s="82"/>
      <c r="FF336" s="82"/>
      <c r="FG336" s="82"/>
      <c r="FH336" s="82"/>
      <c r="FI336" s="82"/>
      <c r="FJ336" s="82"/>
      <c r="FK336" s="82"/>
      <c r="FL336" s="82"/>
      <c r="FM336" s="82"/>
      <c r="FN336" s="82"/>
      <c r="FO336" s="82"/>
      <c r="FP336" s="82"/>
      <c r="FQ336" s="82"/>
      <c r="FR336" s="82"/>
      <c r="FS336" s="82"/>
      <c r="FT336" s="82"/>
      <c r="FU336" s="82"/>
      <c r="FV336" s="82"/>
      <c r="FW336" s="82"/>
    </row>
    <row r="337" spans="1:179" s="85" customFormat="1" ht="51">
      <c r="A337" s="361">
        <v>4</v>
      </c>
      <c r="B337" s="311" t="s">
        <v>560</v>
      </c>
      <c r="C337" s="314" t="s">
        <v>354</v>
      </c>
      <c r="D337" s="314" t="s">
        <v>1113</v>
      </c>
      <c r="E337" s="91">
        <v>923143</v>
      </c>
      <c r="F337" s="86">
        <v>223745</v>
      </c>
      <c r="G337" s="86"/>
      <c r="H337" s="86">
        <v>699398</v>
      </c>
      <c r="I337" s="86"/>
      <c r="J337" s="86"/>
      <c r="K337" s="86"/>
      <c r="L337" s="86"/>
      <c r="M337" s="86">
        <v>221142.13562000002</v>
      </c>
      <c r="N337" s="86">
        <v>32340.790085000001</v>
      </c>
      <c r="O337" s="86">
        <v>0</v>
      </c>
      <c r="P337" s="88">
        <v>188801.345535</v>
      </c>
      <c r="Q337" s="90">
        <f t="shared" si="51"/>
        <v>153200</v>
      </c>
      <c r="R337" s="86">
        <v>40000</v>
      </c>
      <c r="S337" s="86"/>
      <c r="T337" s="86">
        <v>25000</v>
      </c>
      <c r="U337" s="86"/>
      <c r="V337" s="86"/>
      <c r="W337" s="86"/>
      <c r="X337" s="86"/>
      <c r="Y337" s="86">
        <v>88200</v>
      </c>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c r="DR337" s="82"/>
      <c r="DS337" s="82"/>
      <c r="DT337" s="82"/>
      <c r="DU337" s="82"/>
      <c r="DV337" s="82"/>
      <c r="DW337" s="82"/>
      <c r="DX337" s="82"/>
      <c r="DY337" s="82"/>
      <c r="DZ337" s="82"/>
      <c r="EA337" s="82"/>
      <c r="EB337" s="82"/>
      <c r="EC337" s="82"/>
      <c r="ED337" s="82"/>
      <c r="EE337" s="82"/>
      <c r="EF337" s="82"/>
      <c r="EG337" s="82"/>
      <c r="EH337" s="82"/>
      <c r="EI337" s="82"/>
      <c r="EJ337" s="82"/>
      <c r="EK337" s="82"/>
      <c r="EL337" s="82"/>
      <c r="EM337" s="82"/>
      <c r="EN337" s="82"/>
      <c r="EO337" s="82"/>
      <c r="EP337" s="82"/>
      <c r="EQ337" s="82"/>
      <c r="ER337" s="82"/>
      <c r="ES337" s="82"/>
      <c r="ET337" s="82"/>
      <c r="EU337" s="82"/>
      <c r="EV337" s="82"/>
      <c r="EW337" s="82"/>
      <c r="EX337" s="82"/>
      <c r="EY337" s="82"/>
      <c r="EZ337" s="82"/>
      <c r="FA337" s="82"/>
      <c r="FB337" s="82"/>
      <c r="FC337" s="82"/>
      <c r="FD337" s="82"/>
      <c r="FE337" s="82"/>
      <c r="FF337" s="82"/>
      <c r="FG337" s="82"/>
      <c r="FH337" s="82"/>
      <c r="FI337" s="82"/>
      <c r="FJ337" s="82"/>
      <c r="FK337" s="82"/>
      <c r="FL337" s="82"/>
      <c r="FM337" s="82"/>
      <c r="FN337" s="82"/>
      <c r="FO337" s="82"/>
      <c r="FP337" s="82"/>
      <c r="FQ337" s="82"/>
      <c r="FR337" s="82"/>
      <c r="FS337" s="82"/>
      <c r="FT337" s="82"/>
      <c r="FU337" s="82"/>
      <c r="FV337" s="82"/>
      <c r="FW337" s="82"/>
    </row>
    <row r="338" spans="1:179" s="85" customFormat="1">
      <c r="A338" s="356" t="s">
        <v>320</v>
      </c>
      <c r="B338" s="291" t="s">
        <v>332</v>
      </c>
      <c r="C338" s="268"/>
      <c r="D338" s="293"/>
      <c r="E338" s="91">
        <v>24000</v>
      </c>
      <c r="F338" s="86">
        <v>0</v>
      </c>
      <c r="G338" s="88">
        <v>0</v>
      </c>
      <c r="H338" s="88">
        <v>16800</v>
      </c>
      <c r="I338" s="86">
        <v>0</v>
      </c>
      <c r="J338" s="86"/>
      <c r="K338" s="86"/>
      <c r="L338" s="86"/>
      <c r="M338" s="86">
        <v>450</v>
      </c>
      <c r="N338" s="86">
        <v>0</v>
      </c>
      <c r="O338" s="88">
        <v>0</v>
      </c>
      <c r="P338" s="88">
        <v>450</v>
      </c>
      <c r="Q338" s="90">
        <f t="shared" si="51"/>
        <v>0</v>
      </c>
      <c r="R338" s="86">
        <v>0</v>
      </c>
      <c r="S338" s="86">
        <v>0</v>
      </c>
      <c r="T338" s="88">
        <v>0</v>
      </c>
      <c r="U338" s="88">
        <v>0</v>
      </c>
      <c r="V338" s="88">
        <v>0</v>
      </c>
      <c r="W338" s="88">
        <v>0</v>
      </c>
      <c r="X338" s="88"/>
      <c r="Y338" s="88">
        <v>0</v>
      </c>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c r="DH338" s="82"/>
      <c r="DI338" s="82"/>
      <c r="DJ338" s="82"/>
      <c r="DK338" s="82"/>
      <c r="DL338" s="82"/>
      <c r="DM338" s="82"/>
      <c r="DN338" s="82"/>
      <c r="DO338" s="82"/>
      <c r="DP338" s="82"/>
      <c r="DQ338" s="82"/>
      <c r="DR338" s="82"/>
      <c r="DS338" s="82"/>
      <c r="DT338" s="82"/>
      <c r="DU338" s="82"/>
      <c r="DV338" s="82"/>
      <c r="DW338" s="82"/>
      <c r="DX338" s="82"/>
      <c r="DY338" s="82"/>
      <c r="DZ338" s="82"/>
      <c r="EA338" s="82"/>
      <c r="EB338" s="82"/>
      <c r="EC338" s="82"/>
      <c r="ED338" s="82"/>
      <c r="EE338" s="82"/>
      <c r="EF338" s="82"/>
      <c r="EG338" s="82"/>
      <c r="EH338" s="82"/>
      <c r="EI338" s="82"/>
      <c r="EJ338" s="82"/>
      <c r="EK338" s="82"/>
      <c r="EL338" s="82"/>
      <c r="EM338" s="82"/>
      <c r="EN338" s="82"/>
      <c r="EO338" s="82"/>
      <c r="EP338" s="82"/>
      <c r="EQ338" s="82"/>
      <c r="ER338" s="82"/>
      <c r="ES338" s="82"/>
      <c r="ET338" s="82"/>
      <c r="EU338" s="82"/>
      <c r="EV338" s="82"/>
      <c r="EW338" s="82"/>
      <c r="EX338" s="82"/>
      <c r="EY338" s="82"/>
      <c r="EZ338" s="82"/>
      <c r="FA338" s="82"/>
      <c r="FB338" s="82"/>
      <c r="FC338" s="82"/>
      <c r="FD338" s="82"/>
      <c r="FE338" s="82"/>
      <c r="FF338" s="82"/>
      <c r="FG338" s="82"/>
      <c r="FH338" s="82"/>
      <c r="FI338" s="82"/>
      <c r="FJ338" s="82"/>
      <c r="FK338" s="82"/>
      <c r="FL338" s="82"/>
      <c r="FM338" s="82"/>
      <c r="FN338" s="82"/>
      <c r="FO338" s="82"/>
      <c r="FP338" s="82"/>
      <c r="FQ338" s="82"/>
      <c r="FR338" s="82"/>
      <c r="FS338" s="82"/>
      <c r="FT338" s="82"/>
      <c r="FU338" s="82"/>
      <c r="FV338" s="82"/>
      <c r="FW338" s="82"/>
    </row>
    <row r="339" spans="1:179" s="85" customFormat="1" ht="25.5">
      <c r="A339" s="346">
        <v>1</v>
      </c>
      <c r="B339" s="266" t="s">
        <v>761</v>
      </c>
      <c r="C339" s="318" t="s">
        <v>403</v>
      </c>
      <c r="D339" s="116" t="s">
        <v>762</v>
      </c>
      <c r="E339" s="91">
        <v>24000</v>
      </c>
      <c r="F339" s="86"/>
      <c r="G339" s="88"/>
      <c r="H339" s="88">
        <v>16800</v>
      </c>
      <c r="I339" s="86"/>
      <c r="J339" s="86"/>
      <c r="K339" s="86"/>
      <c r="L339" s="86"/>
      <c r="M339" s="86">
        <v>450</v>
      </c>
      <c r="N339" s="86"/>
      <c r="O339" s="88"/>
      <c r="P339" s="88">
        <v>450</v>
      </c>
      <c r="Q339" s="90">
        <f t="shared" si="51"/>
        <v>0</v>
      </c>
      <c r="R339" s="86">
        <v>0</v>
      </c>
      <c r="S339" s="86"/>
      <c r="T339" s="88"/>
      <c r="U339" s="88"/>
      <c r="V339" s="88"/>
      <c r="W339" s="88"/>
      <c r="X339" s="88"/>
      <c r="Y339" s="88"/>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c r="DH339" s="82"/>
      <c r="DI339" s="82"/>
      <c r="DJ339" s="82"/>
      <c r="DK339" s="82"/>
      <c r="DL339" s="82"/>
      <c r="DM339" s="82"/>
      <c r="DN339" s="82"/>
      <c r="DO339" s="82"/>
      <c r="DP339" s="82"/>
      <c r="DQ339" s="82"/>
      <c r="DR339" s="82"/>
      <c r="DS339" s="82"/>
      <c r="DT339" s="82"/>
      <c r="DU339" s="82"/>
      <c r="DV339" s="82"/>
      <c r="DW339" s="82"/>
      <c r="DX339" s="82"/>
      <c r="DY339" s="82"/>
      <c r="DZ339" s="82"/>
      <c r="EA339" s="82"/>
      <c r="EB339" s="82"/>
      <c r="EC339" s="82"/>
      <c r="ED339" s="82"/>
      <c r="EE339" s="82"/>
      <c r="EF339" s="82"/>
      <c r="EG339" s="82"/>
      <c r="EH339" s="82"/>
      <c r="EI339" s="82"/>
      <c r="EJ339" s="82"/>
      <c r="EK339" s="82"/>
      <c r="EL339" s="82"/>
      <c r="EM339" s="82"/>
      <c r="EN339" s="82"/>
      <c r="EO339" s="82"/>
      <c r="EP339" s="82"/>
      <c r="EQ339" s="82"/>
      <c r="ER339" s="82"/>
      <c r="ES339" s="82"/>
      <c r="ET339" s="82"/>
      <c r="EU339" s="82"/>
      <c r="EV339" s="82"/>
      <c r="EW339" s="82"/>
      <c r="EX339" s="82"/>
      <c r="EY339" s="82"/>
      <c r="EZ339" s="82"/>
      <c r="FA339" s="82"/>
      <c r="FB339" s="82"/>
      <c r="FC339" s="82"/>
      <c r="FD339" s="82"/>
      <c r="FE339" s="82"/>
      <c r="FF339" s="82"/>
      <c r="FG339" s="82"/>
      <c r="FH339" s="82"/>
      <c r="FI339" s="82"/>
      <c r="FJ339" s="82"/>
      <c r="FK339" s="82"/>
      <c r="FL339" s="82"/>
      <c r="FM339" s="82"/>
      <c r="FN339" s="82"/>
      <c r="FO339" s="82"/>
      <c r="FP339" s="82"/>
      <c r="FQ339" s="82"/>
      <c r="FR339" s="82"/>
      <c r="FS339" s="82"/>
      <c r="FT339" s="82"/>
      <c r="FU339" s="82"/>
      <c r="FV339" s="82"/>
      <c r="FW339" s="82"/>
    </row>
    <row r="340" spans="1:179" s="85" customFormat="1" ht="25.5">
      <c r="A340" s="356" t="s">
        <v>1035</v>
      </c>
      <c r="B340" s="275" t="s">
        <v>492</v>
      </c>
      <c r="C340" s="268"/>
      <c r="D340" s="268"/>
      <c r="E340" s="91">
        <v>772213.36</v>
      </c>
      <c r="F340" s="86">
        <v>0</v>
      </c>
      <c r="G340" s="86">
        <v>366500</v>
      </c>
      <c r="H340" s="86">
        <v>405713.36</v>
      </c>
      <c r="I340" s="86">
        <v>282300</v>
      </c>
      <c r="J340" s="86"/>
      <c r="K340" s="86"/>
      <c r="L340" s="86"/>
      <c r="M340" s="86">
        <v>267045.27845600003</v>
      </c>
      <c r="N340" s="86">
        <v>0</v>
      </c>
      <c r="O340" s="86">
        <v>57300</v>
      </c>
      <c r="P340" s="86">
        <v>209745.278456</v>
      </c>
      <c r="Q340" s="104">
        <f t="shared" si="51"/>
        <v>24100</v>
      </c>
      <c r="R340" s="86">
        <v>0</v>
      </c>
      <c r="S340" s="86">
        <v>0</v>
      </c>
      <c r="T340" s="86">
        <v>14100</v>
      </c>
      <c r="U340" s="86">
        <v>10000</v>
      </c>
      <c r="V340" s="86">
        <v>0</v>
      </c>
      <c r="W340" s="86">
        <v>0</v>
      </c>
      <c r="X340" s="86"/>
      <c r="Y340" s="86">
        <v>0</v>
      </c>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c r="DH340" s="82"/>
      <c r="DI340" s="82"/>
      <c r="DJ340" s="82"/>
      <c r="DK340" s="82"/>
      <c r="DL340" s="82"/>
      <c r="DM340" s="82"/>
      <c r="DN340" s="82"/>
      <c r="DO340" s="82"/>
      <c r="DP340" s="82"/>
      <c r="DQ340" s="82"/>
      <c r="DR340" s="82"/>
      <c r="DS340" s="82"/>
      <c r="DT340" s="82"/>
      <c r="DU340" s="82"/>
      <c r="DV340" s="82"/>
      <c r="DW340" s="82"/>
      <c r="DX340" s="82"/>
      <c r="DY340" s="82"/>
      <c r="DZ340" s="82"/>
      <c r="EA340" s="82"/>
      <c r="EB340" s="82"/>
      <c r="EC340" s="82"/>
      <c r="ED340" s="82"/>
      <c r="EE340" s="82"/>
      <c r="EF340" s="82"/>
      <c r="EG340" s="82"/>
      <c r="EH340" s="82"/>
      <c r="EI340" s="82"/>
      <c r="EJ340" s="82"/>
      <c r="EK340" s="82"/>
      <c r="EL340" s="82"/>
      <c r="EM340" s="82"/>
      <c r="EN340" s="82"/>
      <c r="EO340" s="82"/>
      <c r="EP340" s="82"/>
      <c r="EQ340" s="82"/>
      <c r="ER340" s="82"/>
      <c r="ES340" s="82"/>
      <c r="ET340" s="82"/>
      <c r="EU340" s="82"/>
      <c r="EV340" s="82"/>
      <c r="EW340" s="82"/>
      <c r="EX340" s="82"/>
      <c r="EY340" s="82"/>
      <c r="EZ340" s="82"/>
      <c r="FA340" s="82"/>
      <c r="FB340" s="82"/>
      <c r="FC340" s="82"/>
      <c r="FD340" s="82"/>
      <c r="FE340" s="82"/>
      <c r="FF340" s="82"/>
      <c r="FG340" s="82"/>
      <c r="FH340" s="82"/>
      <c r="FI340" s="82"/>
      <c r="FJ340" s="82"/>
      <c r="FK340" s="82"/>
      <c r="FL340" s="82"/>
      <c r="FM340" s="82"/>
      <c r="FN340" s="82"/>
      <c r="FO340" s="82"/>
      <c r="FP340" s="82"/>
      <c r="FQ340" s="82"/>
      <c r="FR340" s="82"/>
      <c r="FS340" s="82"/>
      <c r="FT340" s="82"/>
      <c r="FU340" s="82"/>
      <c r="FV340" s="82"/>
      <c r="FW340" s="82"/>
    </row>
    <row r="341" spans="1:179" s="85" customFormat="1" ht="25.5">
      <c r="A341" s="356">
        <v>-1</v>
      </c>
      <c r="B341" s="291" t="s">
        <v>901</v>
      </c>
      <c r="C341" s="268"/>
      <c r="D341" s="268"/>
      <c r="E341" s="91">
        <v>121023</v>
      </c>
      <c r="F341" s="86">
        <v>0</v>
      </c>
      <c r="G341" s="88">
        <v>0</v>
      </c>
      <c r="H341" s="88">
        <v>121023</v>
      </c>
      <c r="I341" s="86">
        <v>115300</v>
      </c>
      <c r="J341" s="86"/>
      <c r="K341" s="86"/>
      <c r="L341" s="86"/>
      <c r="M341" s="86">
        <v>111161</v>
      </c>
      <c r="N341" s="86">
        <v>0</v>
      </c>
      <c r="O341" s="88">
        <v>0</v>
      </c>
      <c r="P341" s="88">
        <v>111161</v>
      </c>
      <c r="Q341" s="90">
        <f t="shared" si="51"/>
        <v>4100</v>
      </c>
      <c r="R341" s="86">
        <v>0</v>
      </c>
      <c r="S341" s="86">
        <v>0</v>
      </c>
      <c r="T341" s="88">
        <v>4100</v>
      </c>
      <c r="U341" s="88">
        <v>0</v>
      </c>
      <c r="V341" s="88">
        <v>0</v>
      </c>
      <c r="W341" s="88">
        <v>0</v>
      </c>
      <c r="X341" s="88"/>
      <c r="Y341" s="88">
        <v>0</v>
      </c>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c r="DH341" s="82"/>
      <c r="DI341" s="82"/>
      <c r="DJ341" s="82"/>
      <c r="DK341" s="82"/>
      <c r="DL341" s="82"/>
      <c r="DM341" s="82"/>
      <c r="DN341" s="82"/>
      <c r="DO341" s="82"/>
      <c r="DP341" s="82"/>
      <c r="DQ341" s="82"/>
      <c r="DR341" s="82"/>
      <c r="DS341" s="82"/>
      <c r="DT341" s="82"/>
      <c r="DU341" s="82"/>
      <c r="DV341" s="82"/>
      <c r="DW341" s="82"/>
      <c r="DX341" s="82"/>
      <c r="DY341" s="82"/>
      <c r="DZ341" s="82"/>
      <c r="EA341" s="82"/>
      <c r="EB341" s="82"/>
      <c r="EC341" s="82"/>
      <c r="ED341" s="82"/>
      <c r="EE341" s="82"/>
      <c r="EF341" s="82"/>
      <c r="EG341" s="82"/>
      <c r="EH341" s="82"/>
      <c r="EI341" s="82"/>
      <c r="EJ341" s="82"/>
      <c r="EK341" s="82"/>
      <c r="EL341" s="82"/>
      <c r="EM341" s="82"/>
      <c r="EN341" s="82"/>
      <c r="EO341" s="82"/>
      <c r="EP341" s="82"/>
      <c r="EQ341" s="82"/>
      <c r="ER341" s="82"/>
      <c r="ES341" s="82"/>
      <c r="ET341" s="8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row>
    <row r="342" spans="1:179" s="85" customFormat="1">
      <c r="A342" s="352" t="s">
        <v>319</v>
      </c>
      <c r="B342" s="291" t="s">
        <v>321</v>
      </c>
      <c r="C342" s="268"/>
      <c r="D342" s="293"/>
      <c r="E342" s="91">
        <v>121023</v>
      </c>
      <c r="F342" s="86">
        <v>0</v>
      </c>
      <c r="G342" s="88">
        <v>0</v>
      </c>
      <c r="H342" s="88">
        <v>121023</v>
      </c>
      <c r="I342" s="86">
        <v>115300</v>
      </c>
      <c r="J342" s="86"/>
      <c r="K342" s="86"/>
      <c r="L342" s="86"/>
      <c r="M342" s="86">
        <v>111161</v>
      </c>
      <c r="N342" s="86">
        <v>0</v>
      </c>
      <c r="O342" s="88">
        <v>0</v>
      </c>
      <c r="P342" s="88">
        <v>111161</v>
      </c>
      <c r="Q342" s="90">
        <f t="shared" si="51"/>
        <v>4100</v>
      </c>
      <c r="R342" s="86">
        <v>0</v>
      </c>
      <c r="S342" s="86">
        <v>0</v>
      </c>
      <c r="T342" s="88">
        <v>4100</v>
      </c>
      <c r="U342" s="88">
        <v>0</v>
      </c>
      <c r="V342" s="88">
        <v>0</v>
      </c>
      <c r="W342" s="88">
        <v>0</v>
      </c>
      <c r="X342" s="88"/>
      <c r="Y342" s="88">
        <v>0</v>
      </c>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c r="DH342" s="82"/>
      <c r="DI342" s="82"/>
      <c r="DJ342" s="82"/>
      <c r="DK342" s="82"/>
      <c r="DL342" s="82"/>
      <c r="DM342" s="82"/>
      <c r="DN342" s="82"/>
      <c r="DO342" s="82"/>
      <c r="DP342" s="82"/>
      <c r="DQ342" s="82"/>
      <c r="DR342" s="82"/>
      <c r="DS342" s="82"/>
      <c r="DT342" s="82"/>
      <c r="DU342" s="82"/>
      <c r="DV342" s="82"/>
      <c r="DW342" s="82"/>
      <c r="DX342" s="82"/>
      <c r="DY342" s="82"/>
      <c r="DZ342" s="82"/>
      <c r="EA342" s="82"/>
      <c r="EB342" s="82"/>
      <c r="EC342" s="82"/>
      <c r="ED342" s="82"/>
      <c r="EE342" s="82"/>
      <c r="EF342" s="82"/>
      <c r="EG342" s="82"/>
      <c r="EH342" s="82"/>
      <c r="EI342" s="82"/>
      <c r="EJ342" s="82"/>
      <c r="EK342" s="82"/>
      <c r="EL342" s="82"/>
      <c r="EM342" s="82"/>
      <c r="EN342" s="82"/>
      <c r="EO342" s="82"/>
      <c r="EP342" s="82"/>
      <c r="EQ342" s="82"/>
      <c r="ER342" s="82"/>
      <c r="ES342" s="82"/>
      <c r="ET342" s="82"/>
      <c r="EU342" s="82"/>
      <c r="EV342" s="82"/>
      <c r="EW342" s="82"/>
      <c r="EX342" s="82"/>
      <c r="EY342" s="82"/>
      <c r="EZ342" s="82"/>
      <c r="FA342" s="82"/>
      <c r="FB342" s="82"/>
      <c r="FC342" s="82"/>
      <c r="FD342" s="82"/>
      <c r="FE342" s="82"/>
      <c r="FF342" s="82"/>
      <c r="FG342" s="82"/>
      <c r="FH342" s="82"/>
      <c r="FI342" s="82"/>
      <c r="FJ342" s="82"/>
      <c r="FK342" s="82"/>
      <c r="FL342" s="82"/>
      <c r="FM342" s="82"/>
      <c r="FN342" s="82"/>
      <c r="FO342" s="82"/>
      <c r="FP342" s="82"/>
      <c r="FQ342" s="82"/>
      <c r="FR342" s="82"/>
      <c r="FS342" s="82"/>
      <c r="FT342" s="82"/>
      <c r="FU342" s="82"/>
      <c r="FV342" s="82"/>
      <c r="FW342" s="82"/>
    </row>
    <row r="343" spans="1:179" s="85" customFormat="1" ht="38.25">
      <c r="A343" s="352">
        <v>1</v>
      </c>
      <c r="B343" s="278" t="s">
        <v>1036</v>
      </c>
      <c r="C343" s="318" t="s">
        <v>486</v>
      </c>
      <c r="D343" s="293" t="s">
        <v>1114</v>
      </c>
      <c r="E343" s="91">
        <v>121023</v>
      </c>
      <c r="F343" s="86"/>
      <c r="G343" s="88"/>
      <c r="H343" s="88">
        <v>121023</v>
      </c>
      <c r="I343" s="86">
        <v>115300</v>
      </c>
      <c r="J343" s="86"/>
      <c r="K343" s="86"/>
      <c r="L343" s="86"/>
      <c r="M343" s="86">
        <v>111161</v>
      </c>
      <c r="N343" s="86"/>
      <c r="O343" s="88"/>
      <c r="P343" s="88">
        <v>111161</v>
      </c>
      <c r="Q343" s="90">
        <f t="shared" si="51"/>
        <v>4100</v>
      </c>
      <c r="R343" s="86"/>
      <c r="S343" s="86"/>
      <c r="T343" s="88">
        <v>4100</v>
      </c>
      <c r="U343" s="88"/>
      <c r="V343" s="88"/>
      <c r="W343" s="88"/>
      <c r="X343" s="88"/>
      <c r="Y343" s="88"/>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c r="DH343" s="82"/>
      <c r="DI343" s="82"/>
      <c r="DJ343" s="82"/>
      <c r="DK343" s="82"/>
      <c r="DL343" s="82"/>
      <c r="DM343" s="82"/>
      <c r="DN343" s="82"/>
      <c r="DO343" s="82"/>
      <c r="DP343" s="82"/>
      <c r="DQ343" s="82"/>
      <c r="DR343" s="82"/>
      <c r="DS343" s="82"/>
      <c r="DT343" s="82"/>
      <c r="DU343" s="82"/>
      <c r="DV343" s="82"/>
      <c r="DW343" s="82"/>
      <c r="DX343" s="82"/>
      <c r="DY343" s="82"/>
      <c r="DZ343" s="82"/>
      <c r="EA343" s="82"/>
      <c r="EB343" s="82"/>
      <c r="EC343" s="82"/>
      <c r="ED343" s="82"/>
      <c r="EE343" s="82"/>
      <c r="EF343" s="82"/>
      <c r="EG343" s="82"/>
      <c r="EH343" s="82"/>
      <c r="EI343" s="82"/>
      <c r="EJ343" s="82"/>
      <c r="EK343" s="82"/>
      <c r="EL343" s="82"/>
      <c r="EM343" s="82"/>
      <c r="EN343" s="82"/>
      <c r="EO343" s="82"/>
      <c r="EP343" s="82"/>
      <c r="EQ343" s="82"/>
      <c r="ER343" s="82"/>
      <c r="ES343" s="82"/>
      <c r="ET343" s="82"/>
      <c r="EU343" s="82"/>
      <c r="EV343" s="82"/>
      <c r="EW343" s="82"/>
      <c r="EX343" s="82"/>
      <c r="EY343" s="82"/>
      <c r="EZ343" s="82"/>
      <c r="FA343" s="82"/>
      <c r="FB343" s="82"/>
      <c r="FC343" s="82"/>
      <c r="FD343" s="82"/>
      <c r="FE343" s="82"/>
      <c r="FF343" s="82"/>
      <c r="FG343" s="82"/>
      <c r="FH343" s="82"/>
      <c r="FI343" s="82"/>
      <c r="FJ343" s="82"/>
      <c r="FK343" s="82"/>
      <c r="FL343" s="82"/>
      <c r="FM343" s="82"/>
      <c r="FN343" s="82"/>
      <c r="FO343" s="82"/>
      <c r="FP343" s="82"/>
      <c r="FQ343" s="82"/>
      <c r="FR343" s="82"/>
      <c r="FS343" s="82"/>
      <c r="FT343" s="82"/>
      <c r="FU343" s="82"/>
      <c r="FV343" s="82"/>
      <c r="FW343" s="82"/>
    </row>
    <row r="344" spans="1:179" s="85" customFormat="1" ht="25.5">
      <c r="A344" s="356">
        <v>-2</v>
      </c>
      <c r="B344" s="291" t="s">
        <v>339</v>
      </c>
      <c r="C344" s="268"/>
      <c r="D344" s="268"/>
      <c r="E344" s="91">
        <v>120065</v>
      </c>
      <c r="F344" s="86">
        <v>0</v>
      </c>
      <c r="G344" s="88">
        <v>80000</v>
      </c>
      <c r="H344" s="88">
        <v>40065</v>
      </c>
      <c r="I344" s="86">
        <v>68000</v>
      </c>
      <c r="J344" s="86"/>
      <c r="K344" s="86"/>
      <c r="L344" s="86"/>
      <c r="M344" s="86">
        <v>67880</v>
      </c>
      <c r="N344" s="86">
        <v>0</v>
      </c>
      <c r="O344" s="88">
        <v>57300</v>
      </c>
      <c r="P344" s="88">
        <v>10580</v>
      </c>
      <c r="Q344" s="90">
        <f t="shared" si="51"/>
        <v>0</v>
      </c>
      <c r="R344" s="86">
        <v>0</v>
      </c>
      <c r="S344" s="86">
        <v>0</v>
      </c>
      <c r="T344" s="88">
        <v>0</v>
      </c>
      <c r="U344" s="88">
        <v>0</v>
      </c>
      <c r="V344" s="88">
        <v>0</v>
      </c>
      <c r="W344" s="88">
        <v>0</v>
      </c>
      <c r="X344" s="88"/>
      <c r="Y344" s="88">
        <v>0</v>
      </c>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c r="DH344" s="82"/>
      <c r="DI344" s="82"/>
      <c r="DJ344" s="82"/>
      <c r="DK344" s="82"/>
      <c r="DL344" s="82"/>
      <c r="DM344" s="82"/>
      <c r="DN344" s="82"/>
      <c r="DO344" s="82"/>
      <c r="DP344" s="82"/>
      <c r="DQ344" s="82"/>
      <c r="DR344" s="82"/>
      <c r="DS344" s="82"/>
      <c r="DT344" s="82"/>
      <c r="DU344" s="82"/>
      <c r="DV344" s="82"/>
      <c r="DW344" s="82"/>
      <c r="DX344" s="82"/>
      <c r="DY344" s="82"/>
      <c r="DZ344" s="82"/>
      <c r="EA344" s="82"/>
      <c r="EB344" s="82"/>
      <c r="EC344" s="82"/>
      <c r="ED344" s="82"/>
      <c r="EE344" s="82"/>
      <c r="EF344" s="82"/>
      <c r="EG344" s="82"/>
      <c r="EH344" s="82"/>
      <c r="EI344" s="82"/>
      <c r="EJ344" s="82"/>
      <c r="EK344" s="82"/>
      <c r="EL344" s="82"/>
      <c r="EM344" s="82"/>
      <c r="EN344" s="82"/>
      <c r="EO344" s="82"/>
      <c r="EP344" s="82"/>
      <c r="EQ344" s="82"/>
      <c r="ER344" s="82"/>
      <c r="ES344" s="82"/>
      <c r="ET344" s="82"/>
      <c r="EU344" s="82"/>
      <c r="EV344" s="82"/>
      <c r="EW344" s="82"/>
      <c r="EX344" s="82"/>
      <c r="EY344" s="82"/>
      <c r="EZ344" s="82"/>
      <c r="FA344" s="82"/>
      <c r="FB344" s="82"/>
      <c r="FC344" s="82"/>
      <c r="FD344" s="82"/>
      <c r="FE344" s="82"/>
      <c r="FF344" s="82"/>
      <c r="FG344" s="82"/>
      <c r="FH344" s="82"/>
      <c r="FI344" s="82"/>
      <c r="FJ344" s="82"/>
      <c r="FK344" s="82"/>
      <c r="FL344" s="82"/>
      <c r="FM344" s="82"/>
      <c r="FN344" s="82"/>
      <c r="FO344" s="82"/>
      <c r="FP344" s="82"/>
      <c r="FQ344" s="82"/>
      <c r="FR344" s="82"/>
      <c r="FS344" s="82"/>
      <c r="FT344" s="82"/>
      <c r="FU344" s="82"/>
      <c r="FV344" s="82"/>
      <c r="FW344" s="82"/>
    </row>
    <row r="345" spans="1:179" s="85" customFormat="1">
      <c r="A345" s="352" t="s">
        <v>319</v>
      </c>
      <c r="B345" s="291" t="s">
        <v>321</v>
      </c>
      <c r="C345" s="268"/>
      <c r="D345" s="293"/>
      <c r="E345" s="91">
        <v>120065</v>
      </c>
      <c r="F345" s="86">
        <v>0</v>
      </c>
      <c r="G345" s="88">
        <v>80000</v>
      </c>
      <c r="H345" s="88">
        <v>40065</v>
      </c>
      <c r="I345" s="86">
        <v>68000</v>
      </c>
      <c r="J345" s="86"/>
      <c r="K345" s="86"/>
      <c r="L345" s="86"/>
      <c r="M345" s="86">
        <v>67880</v>
      </c>
      <c r="N345" s="86">
        <v>0</v>
      </c>
      <c r="O345" s="88">
        <v>57300</v>
      </c>
      <c r="P345" s="88">
        <v>10580</v>
      </c>
      <c r="Q345" s="90">
        <f t="shared" si="51"/>
        <v>0</v>
      </c>
      <c r="R345" s="86">
        <v>0</v>
      </c>
      <c r="S345" s="86">
        <v>0</v>
      </c>
      <c r="T345" s="88">
        <v>0</v>
      </c>
      <c r="U345" s="88">
        <v>0</v>
      </c>
      <c r="V345" s="88">
        <v>0</v>
      </c>
      <c r="W345" s="88">
        <v>0</v>
      </c>
      <c r="X345" s="88"/>
      <c r="Y345" s="88">
        <v>0</v>
      </c>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c r="DH345" s="82"/>
      <c r="DI345" s="82"/>
      <c r="DJ345" s="82"/>
      <c r="DK345" s="82"/>
      <c r="DL345" s="82"/>
      <c r="DM345" s="82"/>
      <c r="DN345" s="82"/>
      <c r="DO345" s="82"/>
      <c r="DP345" s="82"/>
      <c r="DQ345" s="82"/>
      <c r="DR345" s="82"/>
      <c r="DS345" s="82"/>
      <c r="DT345" s="82"/>
      <c r="DU345" s="82"/>
      <c r="DV345" s="82"/>
      <c r="DW345" s="82"/>
      <c r="DX345" s="82"/>
      <c r="DY345" s="82"/>
      <c r="DZ345" s="82"/>
      <c r="EA345" s="82"/>
      <c r="EB345" s="82"/>
      <c r="EC345" s="82"/>
      <c r="ED345" s="82"/>
      <c r="EE345" s="82"/>
      <c r="EF345" s="82"/>
      <c r="EG345" s="82"/>
      <c r="EH345" s="82"/>
      <c r="EI345" s="82"/>
      <c r="EJ345" s="82"/>
      <c r="EK345" s="82"/>
      <c r="EL345" s="82"/>
      <c r="EM345" s="82"/>
      <c r="EN345" s="82"/>
      <c r="EO345" s="82"/>
      <c r="EP345" s="82"/>
      <c r="EQ345" s="82"/>
      <c r="ER345" s="82"/>
      <c r="ES345" s="82"/>
      <c r="ET345" s="82"/>
      <c r="EU345" s="82"/>
      <c r="EV345" s="82"/>
      <c r="EW345" s="82"/>
      <c r="EX345" s="82"/>
      <c r="EY345" s="82"/>
      <c r="EZ345" s="82"/>
      <c r="FA345" s="82"/>
      <c r="FB345" s="82"/>
      <c r="FC345" s="82"/>
      <c r="FD345" s="82"/>
      <c r="FE345" s="82"/>
      <c r="FF345" s="82"/>
      <c r="FG345" s="82"/>
      <c r="FH345" s="82"/>
      <c r="FI345" s="82"/>
      <c r="FJ345" s="82"/>
      <c r="FK345" s="82"/>
      <c r="FL345" s="82"/>
      <c r="FM345" s="82"/>
      <c r="FN345" s="82"/>
      <c r="FO345" s="82"/>
      <c r="FP345" s="82"/>
      <c r="FQ345" s="82"/>
      <c r="FR345" s="82"/>
      <c r="FS345" s="82"/>
      <c r="FT345" s="82"/>
      <c r="FU345" s="82"/>
      <c r="FV345" s="82"/>
      <c r="FW345" s="82"/>
    </row>
    <row r="346" spans="1:179" s="85" customFormat="1" ht="38.25">
      <c r="A346" s="352">
        <v>1</v>
      </c>
      <c r="B346" s="270" t="s">
        <v>1037</v>
      </c>
      <c r="C346" s="271" t="s">
        <v>1083</v>
      </c>
      <c r="D346" s="271" t="s">
        <v>1115</v>
      </c>
      <c r="E346" s="91">
        <v>120065</v>
      </c>
      <c r="F346" s="86"/>
      <c r="G346" s="86">
        <v>80000</v>
      </c>
      <c r="H346" s="86">
        <v>40065</v>
      </c>
      <c r="I346" s="86">
        <v>68000</v>
      </c>
      <c r="J346" s="86"/>
      <c r="K346" s="86"/>
      <c r="L346" s="86"/>
      <c r="M346" s="86">
        <v>67880</v>
      </c>
      <c r="N346" s="86"/>
      <c r="O346" s="86">
        <v>57300</v>
      </c>
      <c r="P346" s="88">
        <v>10580</v>
      </c>
      <c r="Q346" s="90">
        <f t="shared" si="51"/>
        <v>0</v>
      </c>
      <c r="R346" s="86"/>
      <c r="S346" s="86"/>
      <c r="T346" s="86">
        <v>0</v>
      </c>
      <c r="U346" s="86"/>
      <c r="V346" s="86"/>
      <c r="W346" s="86"/>
      <c r="X346" s="86"/>
      <c r="Y346" s="86">
        <v>0</v>
      </c>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c r="DH346" s="82"/>
      <c r="DI346" s="82"/>
      <c r="DJ346" s="82"/>
      <c r="DK346" s="82"/>
      <c r="DL346" s="82"/>
      <c r="DM346" s="82"/>
      <c r="DN346" s="82"/>
      <c r="DO346" s="82"/>
      <c r="DP346" s="82"/>
      <c r="DQ346" s="82"/>
      <c r="DR346" s="82"/>
      <c r="DS346" s="82"/>
      <c r="DT346" s="82"/>
      <c r="DU346" s="82"/>
      <c r="DV346" s="82"/>
      <c r="DW346" s="82"/>
      <c r="DX346" s="82"/>
      <c r="DY346" s="82"/>
      <c r="DZ346" s="82"/>
      <c r="EA346" s="82"/>
      <c r="EB346" s="82"/>
      <c r="EC346" s="82"/>
      <c r="ED346" s="82"/>
      <c r="EE346" s="82"/>
      <c r="EF346" s="82"/>
      <c r="EG346" s="82"/>
      <c r="EH346" s="82"/>
      <c r="EI346" s="82"/>
      <c r="EJ346" s="82"/>
      <c r="EK346" s="82"/>
      <c r="EL346" s="82"/>
      <c r="EM346" s="82"/>
      <c r="EN346" s="82"/>
      <c r="EO346" s="82"/>
      <c r="EP346" s="82"/>
      <c r="EQ346" s="82"/>
      <c r="ER346" s="82"/>
      <c r="ES346" s="82"/>
      <c r="ET346" s="82"/>
      <c r="EU346" s="82"/>
      <c r="EV346" s="82"/>
      <c r="EW346" s="82"/>
      <c r="EX346" s="82"/>
      <c r="EY346" s="82"/>
      <c r="EZ346" s="82"/>
      <c r="FA346" s="82"/>
      <c r="FB346" s="82"/>
      <c r="FC346" s="82"/>
      <c r="FD346" s="82"/>
      <c r="FE346" s="82"/>
      <c r="FF346" s="82"/>
      <c r="FG346" s="82"/>
      <c r="FH346" s="82"/>
      <c r="FI346" s="82"/>
      <c r="FJ346" s="82"/>
      <c r="FK346" s="82"/>
      <c r="FL346" s="82"/>
      <c r="FM346" s="82"/>
      <c r="FN346" s="82"/>
      <c r="FO346" s="82"/>
      <c r="FP346" s="82"/>
      <c r="FQ346" s="82"/>
      <c r="FR346" s="82"/>
      <c r="FS346" s="82"/>
      <c r="FT346" s="82"/>
      <c r="FU346" s="82"/>
      <c r="FV346" s="82"/>
      <c r="FW346" s="82"/>
    </row>
    <row r="347" spans="1:179" s="85" customFormat="1" ht="25.5">
      <c r="A347" s="356">
        <v>-3</v>
      </c>
      <c r="B347" s="272" t="s">
        <v>333</v>
      </c>
      <c r="C347" s="268"/>
      <c r="D347" s="293"/>
      <c r="E347" s="91">
        <v>531125.36</v>
      </c>
      <c r="F347" s="86">
        <v>0</v>
      </c>
      <c r="G347" s="88">
        <v>286500</v>
      </c>
      <c r="H347" s="88">
        <v>244625.36</v>
      </c>
      <c r="I347" s="86">
        <v>99000</v>
      </c>
      <c r="J347" s="86"/>
      <c r="K347" s="86"/>
      <c r="L347" s="86"/>
      <c r="M347" s="86">
        <v>88004.278456</v>
      </c>
      <c r="N347" s="86">
        <v>0</v>
      </c>
      <c r="O347" s="88">
        <v>0</v>
      </c>
      <c r="P347" s="88">
        <v>88004.278456</v>
      </c>
      <c r="Q347" s="90">
        <f t="shared" si="51"/>
        <v>20000</v>
      </c>
      <c r="R347" s="86">
        <v>0</v>
      </c>
      <c r="S347" s="86">
        <v>0</v>
      </c>
      <c r="T347" s="88">
        <v>10000</v>
      </c>
      <c r="U347" s="88">
        <v>10000</v>
      </c>
      <c r="V347" s="88">
        <v>0</v>
      </c>
      <c r="W347" s="88">
        <v>0</v>
      </c>
      <c r="X347" s="88"/>
      <c r="Y347" s="88">
        <v>0</v>
      </c>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c r="DH347" s="82"/>
      <c r="DI347" s="82"/>
      <c r="DJ347" s="82"/>
      <c r="DK347" s="82"/>
      <c r="DL347" s="82"/>
      <c r="DM347" s="82"/>
      <c r="DN347" s="82"/>
      <c r="DO347" s="82"/>
      <c r="DP347" s="82"/>
      <c r="DQ347" s="82"/>
      <c r="DR347" s="82"/>
      <c r="DS347" s="82"/>
      <c r="DT347" s="82"/>
      <c r="DU347" s="82"/>
      <c r="DV347" s="82"/>
      <c r="DW347" s="82"/>
      <c r="DX347" s="82"/>
      <c r="DY347" s="82"/>
      <c r="DZ347" s="82"/>
      <c r="EA347" s="82"/>
      <c r="EB347" s="82"/>
      <c r="EC347" s="82"/>
      <c r="ED347" s="82"/>
      <c r="EE347" s="82"/>
      <c r="EF347" s="82"/>
      <c r="EG347" s="82"/>
      <c r="EH347" s="82"/>
      <c r="EI347" s="82"/>
      <c r="EJ347" s="82"/>
      <c r="EK347" s="82"/>
      <c r="EL347" s="82"/>
      <c r="EM347" s="82"/>
      <c r="EN347" s="82"/>
      <c r="EO347" s="82"/>
      <c r="EP347" s="82"/>
      <c r="EQ347" s="82"/>
      <c r="ER347" s="82"/>
      <c r="ES347" s="82"/>
      <c r="ET347" s="82"/>
      <c r="EU347" s="82"/>
      <c r="EV347" s="82"/>
      <c r="EW347" s="82"/>
      <c r="EX347" s="82"/>
      <c r="EY347" s="82"/>
      <c r="EZ347" s="82"/>
      <c r="FA347" s="82"/>
      <c r="FB347" s="82"/>
      <c r="FC347" s="82"/>
      <c r="FD347" s="82"/>
      <c r="FE347" s="82"/>
      <c r="FF347" s="82"/>
      <c r="FG347" s="82"/>
      <c r="FH347" s="82"/>
      <c r="FI347" s="82"/>
      <c r="FJ347" s="82"/>
      <c r="FK347" s="82"/>
      <c r="FL347" s="82"/>
      <c r="FM347" s="82"/>
      <c r="FN347" s="82"/>
      <c r="FO347" s="82"/>
      <c r="FP347" s="82"/>
      <c r="FQ347" s="82"/>
      <c r="FR347" s="82"/>
      <c r="FS347" s="82"/>
      <c r="FT347" s="82"/>
      <c r="FU347" s="82"/>
      <c r="FV347" s="82"/>
      <c r="FW347" s="82"/>
    </row>
    <row r="348" spans="1:179" s="85" customFormat="1">
      <c r="A348" s="356" t="s">
        <v>319</v>
      </c>
      <c r="B348" s="272" t="s">
        <v>332</v>
      </c>
      <c r="C348" s="268"/>
      <c r="D348" s="293"/>
      <c r="E348" s="91">
        <v>531125.36</v>
      </c>
      <c r="F348" s="86">
        <v>0</v>
      </c>
      <c r="G348" s="88">
        <v>286500</v>
      </c>
      <c r="H348" s="88">
        <v>244625.36</v>
      </c>
      <c r="I348" s="86">
        <v>99000</v>
      </c>
      <c r="J348" s="86"/>
      <c r="K348" s="86"/>
      <c r="L348" s="86"/>
      <c r="M348" s="86">
        <v>88004.278456</v>
      </c>
      <c r="N348" s="86">
        <v>0</v>
      </c>
      <c r="O348" s="88">
        <v>0</v>
      </c>
      <c r="P348" s="88">
        <v>88004.278456</v>
      </c>
      <c r="Q348" s="90">
        <f t="shared" si="51"/>
        <v>20000</v>
      </c>
      <c r="R348" s="86">
        <v>0</v>
      </c>
      <c r="S348" s="86">
        <v>0</v>
      </c>
      <c r="T348" s="88">
        <v>10000</v>
      </c>
      <c r="U348" s="88">
        <v>10000</v>
      </c>
      <c r="V348" s="88">
        <v>0</v>
      </c>
      <c r="W348" s="88">
        <v>0</v>
      </c>
      <c r="X348" s="88"/>
      <c r="Y348" s="88">
        <v>0</v>
      </c>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2"/>
      <c r="DI348" s="82"/>
      <c r="DJ348" s="82"/>
      <c r="DK348" s="82"/>
      <c r="DL348" s="82"/>
      <c r="DM348" s="82"/>
      <c r="DN348" s="82"/>
      <c r="DO348" s="82"/>
      <c r="DP348" s="82"/>
      <c r="DQ348" s="82"/>
      <c r="DR348" s="82"/>
      <c r="DS348" s="82"/>
      <c r="DT348" s="82"/>
      <c r="DU348" s="82"/>
      <c r="DV348" s="82"/>
      <c r="DW348" s="82"/>
      <c r="DX348" s="82"/>
      <c r="DY348" s="82"/>
      <c r="DZ348" s="82"/>
      <c r="EA348" s="82"/>
      <c r="EB348" s="82"/>
      <c r="EC348" s="82"/>
      <c r="ED348" s="82"/>
      <c r="EE348" s="82"/>
      <c r="EF348" s="82"/>
      <c r="EG348" s="82"/>
      <c r="EH348" s="82"/>
      <c r="EI348" s="82"/>
      <c r="EJ348" s="82"/>
      <c r="EK348" s="82"/>
      <c r="EL348" s="82"/>
      <c r="EM348" s="82"/>
      <c r="EN348" s="82"/>
      <c r="EO348" s="82"/>
      <c r="EP348" s="82"/>
      <c r="EQ348" s="82"/>
      <c r="ER348" s="82"/>
      <c r="ES348" s="82"/>
      <c r="ET348" s="82"/>
      <c r="EU348" s="82"/>
      <c r="EV348" s="82"/>
      <c r="EW348" s="82"/>
      <c r="EX348" s="82"/>
      <c r="EY348" s="82"/>
      <c r="EZ348" s="82"/>
      <c r="FA348" s="82"/>
      <c r="FB348" s="82"/>
      <c r="FC348" s="82"/>
      <c r="FD348" s="82"/>
      <c r="FE348" s="82"/>
      <c r="FF348" s="82"/>
      <c r="FG348" s="82"/>
      <c r="FH348" s="82"/>
      <c r="FI348" s="82"/>
      <c r="FJ348" s="82"/>
      <c r="FK348" s="82"/>
      <c r="FL348" s="82"/>
      <c r="FM348" s="82"/>
      <c r="FN348" s="82"/>
      <c r="FO348" s="82"/>
      <c r="FP348" s="82"/>
      <c r="FQ348" s="82"/>
      <c r="FR348" s="82"/>
      <c r="FS348" s="82"/>
      <c r="FT348" s="82"/>
      <c r="FU348" s="82"/>
      <c r="FV348" s="82"/>
      <c r="FW348" s="82"/>
    </row>
    <row r="349" spans="1:179" s="85" customFormat="1" ht="76.5">
      <c r="A349" s="352">
        <v>1</v>
      </c>
      <c r="B349" s="278" t="s">
        <v>1038</v>
      </c>
      <c r="C349" s="318" t="s">
        <v>486</v>
      </c>
      <c r="D349" s="293" t="s">
        <v>1116</v>
      </c>
      <c r="E349" s="91">
        <v>104625.36</v>
      </c>
      <c r="F349" s="86"/>
      <c r="G349" s="88"/>
      <c r="H349" s="88">
        <v>104625.36</v>
      </c>
      <c r="I349" s="86">
        <v>85000</v>
      </c>
      <c r="J349" s="86"/>
      <c r="K349" s="86"/>
      <c r="L349" s="86"/>
      <c r="M349" s="86">
        <v>74004.278456</v>
      </c>
      <c r="N349" s="86"/>
      <c r="O349" s="88"/>
      <c r="P349" s="88">
        <v>74004.278456</v>
      </c>
      <c r="Q349" s="90">
        <f t="shared" si="51"/>
        <v>20000</v>
      </c>
      <c r="R349" s="86"/>
      <c r="S349" s="86"/>
      <c r="T349" s="88">
        <v>10000</v>
      </c>
      <c r="U349" s="88">
        <v>10000</v>
      </c>
      <c r="V349" s="88"/>
      <c r="W349" s="88"/>
      <c r="X349" s="88"/>
      <c r="Y349" s="88"/>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c r="DH349" s="82"/>
      <c r="DI349" s="82"/>
      <c r="DJ349" s="82"/>
      <c r="DK349" s="82"/>
      <c r="DL349" s="82"/>
      <c r="DM349" s="82"/>
      <c r="DN349" s="82"/>
      <c r="DO349" s="82"/>
      <c r="DP349" s="82"/>
      <c r="DQ349" s="82"/>
      <c r="DR349" s="82"/>
      <c r="DS349" s="82"/>
      <c r="DT349" s="82"/>
      <c r="DU349" s="82"/>
      <c r="DV349" s="82"/>
      <c r="DW349" s="82"/>
      <c r="DX349" s="82"/>
      <c r="DY349" s="82"/>
      <c r="DZ349" s="82"/>
      <c r="EA349" s="82"/>
      <c r="EB349" s="82"/>
      <c r="EC349" s="82"/>
      <c r="ED349" s="82"/>
      <c r="EE349" s="82"/>
      <c r="EF349" s="82"/>
      <c r="EG349" s="82"/>
      <c r="EH349" s="82"/>
      <c r="EI349" s="82"/>
      <c r="EJ349" s="82"/>
      <c r="EK349" s="82"/>
      <c r="EL349" s="82"/>
      <c r="EM349" s="82"/>
      <c r="EN349" s="82"/>
      <c r="EO349" s="82"/>
      <c r="EP349" s="82"/>
      <c r="EQ349" s="82"/>
      <c r="ER349" s="82"/>
      <c r="ES349" s="82"/>
      <c r="ET349" s="82"/>
      <c r="EU349" s="82"/>
      <c r="EV349" s="82"/>
      <c r="EW349" s="82"/>
      <c r="EX349" s="82"/>
      <c r="EY349" s="82"/>
      <c r="EZ349" s="82"/>
      <c r="FA349" s="82"/>
      <c r="FB349" s="82"/>
      <c r="FC349" s="82"/>
      <c r="FD349" s="82"/>
      <c r="FE349" s="82"/>
      <c r="FF349" s="82"/>
      <c r="FG349" s="82"/>
      <c r="FH349" s="82"/>
      <c r="FI349" s="82"/>
      <c r="FJ349" s="82"/>
      <c r="FK349" s="82"/>
      <c r="FL349" s="82"/>
      <c r="FM349" s="82"/>
      <c r="FN349" s="82"/>
      <c r="FO349" s="82"/>
      <c r="FP349" s="82"/>
      <c r="FQ349" s="82"/>
      <c r="FR349" s="82"/>
      <c r="FS349" s="82"/>
      <c r="FT349" s="82"/>
      <c r="FU349" s="82"/>
      <c r="FV349" s="82"/>
      <c r="FW349" s="82"/>
    </row>
    <row r="350" spans="1:179" s="85" customFormat="1" ht="51">
      <c r="A350" s="352">
        <v>2</v>
      </c>
      <c r="B350" s="278" t="s">
        <v>1039</v>
      </c>
      <c r="C350" s="318" t="s">
        <v>486</v>
      </c>
      <c r="D350" s="116" t="s">
        <v>1117</v>
      </c>
      <c r="E350" s="91">
        <v>426500</v>
      </c>
      <c r="F350" s="86"/>
      <c r="G350" s="88">
        <v>286500</v>
      </c>
      <c r="H350" s="88">
        <v>140000</v>
      </c>
      <c r="I350" s="86">
        <v>14000</v>
      </c>
      <c r="J350" s="86"/>
      <c r="K350" s="86"/>
      <c r="L350" s="86"/>
      <c r="M350" s="86">
        <v>14000</v>
      </c>
      <c r="N350" s="86"/>
      <c r="O350" s="88"/>
      <c r="P350" s="88">
        <v>14000</v>
      </c>
      <c r="Q350" s="90">
        <f t="shared" si="51"/>
        <v>0</v>
      </c>
      <c r="R350" s="86"/>
      <c r="S350" s="86"/>
      <c r="T350" s="88"/>
      <c r="U350" s="88"/>
      <c r="V350" s="88"/>
      <c r="W350" s="88"/>
      <c r="X350" s="88"/>
      <c r="Y350" s="88"/>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c r="DH350" s="82"/>
      <c r="DI350" s="82"/>
      <c r="DJ350" s="82"/>
      <c r="DK350" s="82"/>
      <c r="DL350" s="82"/>
      <c r="DM350" s="82"/>
      <c r="DN350" s="82"/>
      <c r="DO350" s="82"/>
      <c r="DP350" s="82"/>
      <c r="DQ350" s="82"/>
      <c r="DR350" s="82"/>
      <c r="DS350" s="82"/>
      <c r="DT350" s="82"/>
      <c r="DU350" s="82"/>
      <c r="DV350" s="82"/>
      <c r="DW350" s="82"/>
      <c r="DX350" s="82"/>
      <c r="DY350" s="82"/>
      <c r="DZ350" s="82"/>
      <c r="EA350" s="82"/>
      <c r="EB350" s="82"/>
      <c r="EC350" s="82"/>
      <c r="ED350" s="82"/>
      <c r="EE350" s="82"/>
      <c r="EF350" s="82"/>
      <c r="EG350" s="82"/>
      <c r="EH350" s="82"/>
      <c r="EI350" s="82"/>
      <c r="EJ350" s="82"/>
      <c r="EK350" s="82"/>
      <c r="EL350" s="82"/>
      <c r="EM350" s="82"/>
      <c r="EN350" s="82"/>
      <c r="EO350" s="82"/>
      <c r="EP350" s="82"/>
      <c r="EQ350" s="82"/>
      <c r="ER350" s="82"/>
      <c r="ES350" s="82"/>
      <c r="ET350" s="82"/>
      <c r="EU350" s="82"/>
      <c r="EV350" s="82"/>
      <c r="EW350" s="82"/>
      <c r="EX350" s="82"/>
      <c r="EY350" s="82"/>
      <c r="EZ350" s="82"/>
      <c r="FA350" s="82"/>
      <c r="FB350" s="82"/>
      <c r="FC350" s="82"/>
      <c r="FD350" s="82"/>
      <c r="FE350" s="82"/>
      <c r="FF350" s="82"/>
      <c r="FG350" s="82"/>
      <c r="FH350" s="82"/>
      <c r="FI350" s="82"/>
      <c r="FJ350" s="82"/>
      <c r="FK350" s="82"/>
      <c r="FL350" s="82"/>
      <c r="FM350" s="82"/>
      <c r="FN350" s="82"/>
      <c r="FO350" s="82"/>
      <c r="FP350" s="82"/>
      <c r="FQ350" s="82"/>
      <c r="FR350" s="82"/>
      <c r="FS350" s="82"/>
      <c r="FT350" s="82"/>
      <c r="FU350" s="82"/>
      <c r="FV350" s="82"/>
      <c r="FW350" s="82"/>
    </row>
    <row r="351" spans="1:179" s="85" customFormat="1" ht="25.5">
      <c r="A351" s="356" t="s">
        <v>1040</v>
      </c>
      <c r="B351" s="275" t="s">
        <v>763</v>
      </c>
      <c r="C351" s="268"/>
      <c r="D351" s="268"/>
      <c r="E351" s="91">
        <v>239041</v>
      </c>
      <c r="F351" s="86">
        <v>0</v>
      </c>
      <c r="G351" s="86">
        <v>182894</v>
      </c>
      <c r="H351" s="86">
        <v>47000</v>
      </c>
      <c r="I351" s="86">
        <v>179886.21400000001</v>
      </c>
      <c r="J351" s="86"/>
      <c r="K351" s="86"/>
      <c r="L351" s="86"/>
      <c r="M351" s="86">
        <v>176741</v>
      </c>
      <c r="N351" s="86">
        <v>0</v>
      </c>
      <c r="O351" s="86">
        <v>149897</v>
      </c>
      <c r="P351" s="86">
        <v>26844</v>
      </c>
      <c r="Q351" s="90">
        <f t="shared" si="51"/>
        <v>31100</v>
      </c>
      <c r="R351" s="86">
        <v>0</v>
      </c>
      <c r="S351" s="86">
        <v>29500</v>
      </c>
      <c r="T351" s="86">
        <v>1600</v>
      </c>
      <c r="U351" s="86">
        <v>0</v>
      </c>
      <c r="V351" s="86">
        <v>0</v>
      </c>
      <c r="W351" s="86">
        <v>0</v>
      </c>
      <c r="X351" s="86"/>
      <c r="Y351" s="86">
        <v>0</v>
      </c>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c r="DH351" s="82"/>
      <c r="DI351" s="82"/>
      <c r="DJ351" s="82"/>
      <c r="DK351" s="82"/>
      <c r="DL351" s="82"/>
      <c r="DM351" s="82"/>
      <c r="DN351" s="82"/>
      <c r="DO351" s="82"/>
      <c r="DP351" s="82"/>
      <c r="DQ351" s="82"/>
      <c r="DR351" s="82"/>
      <c r="DS351" s="82"/>
      <c r="DT351" s="82"/>
      <c r="DU351" s="82"/>
      <c r="DV351" s="82"/>
      <c r="DW351" s="82"/>
      <c r="DX351" s="82"/>
      <c r="DY351" s="82"/>
      <c r="DZ351" s="82"/>
      <c r="EA351" s="82"/>
      <c r="EB351" s="82"/>
      <c r="EC351" s="82"/>
      <c r="ED351" s="82"/>
      <c r="EE351" s="82"/>
      <c r="EF351" s="82"/>
      <c r="EG351" s="82"/>
      <c r="EH351" s="82"/>
      <c r="EI351" s="82"/>
      <c r="EJ351" s="82"/>
      <c r="EK351" s="82"/>
      <c r="EL351" s="82"/>
      <c r="EM351" s="82"/>
      <c r="EN351" s="82"/>
      <c r="EO351" s="82"/>
      <c r="EP351" s="82"/>
      <c r="EQ351" s="82"/>
      <c r="ER351" s="82"/>
      <c r="ES351" s="82"/>
      <c r="ET351" s="82"/>
      <c r="EU351" s="82"/>
      <c r="EV351" s="82"/>
      <c r="EW351" s="82"/>
      <c r="EX351" s="82"/>
      <c r="EY351" s="82"/>
      <c r="EZ351" s="82"/>
      <c r="FA351" s="82"/>
      <c r="FB351" s="82"/>
      <c r="FC351" s="82"/>
      <c r="FD351" s="82"/>
      <c r="FE351" s="82"/>
      <c r="FF351" s="82"/>
      <c r="FG351" s="82"/>
      <c r="FH351" s="82"/>
      <c r="FI351" s="82"/>
      <c r="FJ351" s="82"/>
      <c r="FK351" s="82"/>
      <c r="FL351" s="82"/>
      <c r="FM351" s="82"/>
      <c r="FN351" s="82"/>
      <c r="FO351" s="82"/>
      <c r="FP351" s="82"/>
      <c r="FQ351" s="82"/>
      <c r="FR351" s="82"/>
      <c r="FS351" s="82"/>
      <c r="FT351" s="82"/>
      <c r="FU351" s="82"/>
      <c r="FV351" s="82"/>
      <c r="FW351" s="82"/>
    </row>
    <row r="352" spans="1:179" s="85" customFormat="1" ht="25.5">
      <c r="A352" s="356">
        <v>-1</v>
      </c>
      <c r="B352" s="275" t="s">
        <v>1041</v>
      </c>
      <c r="C352" s="268"/>
      <c r="D352" s="268"/>
      <c r="E352" s="91">
        <v>131041</v>
      </c>
      <c r="F352" s="86">
        <v>0</v>
      </c>
      <c r="G352" s="86">
        <v>82894</v>
      </c>
      <c r="H352" s="86">
        <v>41000</v>
      </c>
      <c r="I352" s="86">
        <v>111000</v>
      </c>
      <c r="J352" s="86"/>
      <c r="K352" s="86"/>
      <c r="L352" s="86"/>
      <c r="M352" s="86">
        <v>111841</v>
      </c>
      <c r="N352" s="86">
        <v>0</v>
      </c>
      <c r="O352" s="86">
        <v>89397</v>
      </c>
      <c r="P352" s="86">
        <v>22444</v>
      </c>
      <c r="Q352" s="90">
        <f t="shared" ref="Q352:Q415" si="52">R352+S352+T352+U352+V352+W352+X352+Y352</f>
        <v>0</v>
      </c>
      <c r="R352" s="86">
        <v>0</v>
      </c>
      <c r="S352" s="86">
        <v>0</v>
      </c>
      <c r="T352" s="86">
        <v>0</v>
      </c>
      <c r="U352" s="86">
        <v>0</v>
      </c>
      <c r="V352" s="86">
        <v>0</v>
      </c>
      <c r="W352" s="86">
        <v>0</v>
      </c>
      <c r="X352" s="86"/>
      <c r="Y352" s="86">
        <v>0</v>
      </c>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c r="DH352" s="82"/>
      <c r="DI352" s="82"/>
      <c r="DJ352" s="82"/>
      <c r="DK352" s="82"/>
      <c r="DL352" s="82"/>
      <c r="DM352" s="82"/>
      <c r="DN352" s="82"/>
      <c r="DO352" s="82"/>
      <c r="DP352" s="82"/>
      <c r="DQ352" s="82"/>
      <c r="DR352" s="82"/>
      <c r="DS352" s="82"/>
      <c r="DT352" s="82"/>
      <c r="DU352" s="82"/>
      <c r="DV352" s="82"/>
      <c r="DW352" s="82"/>
      <c r="DX352" s="82"/>
      <c r="DY352" s="82"/>
      <c r="DZ352" s="82"/>
      <c r="EA352" s="82"/>
      <c r="EB352" s="82"/>
      <c r="EC352" s="82"/>
      <c r="ED352" s="82"/>
      <c r="EE352" s="82"/>
      <c r="EF352" s="82"/>
      <c r="EG352" s="82"/>
      <c r="EH352" s="82"/>
      <c r="EI352" s="82"/>
      <c r="EJ352" s="82"/>
      <c r="EK352" s="82"/>
      <c r="EL352" s="82"/>
      <c r="EM352" s="82"/>
      <c r="EN352" s="82"/>
      <c r="EO352" s="82"/>
      <c r="EP352" s="82"/>
      <c r="EQ352" s="82"/>
      <c r="ER352" s="82"/>
      <c r="ES352" s="82"/>
      <c r="ET352" s="82"/>
      <c r="EU352" s="82"/>
      <c r="EV352" s="82"/>
      <c r="EW352" s="82"/>
      <c r="EX352" s="82"/>
      <c r="EY352" s="82"/>
      <c r="EZ352" s="82"/>
      <c r="FA352" s="82"/>
      <c r="FB352" s="82"/>
      <c r="FC352" s="82"/>
      <c r="FD352" s="82"/>
      <c r="FE352" s="82"/>
      <c r="FF352" s="82"/>
      <c r="FG352" s="82"/>
      <c r="FH352" s="82"/>
      <c r="FI352" s="82"/>
      <c r="FJ352" s="82"/>
      <c r="FK352" s="82"/>
      <c r="FL352" s="82"/>
      <c r="FM352" s="82"/>
      <c r="FN352" s="82"/>
      <c r="FO352" s="82"/>
      <c r="FP352" s="82"/>
      <c r="FQ352" s="82"/>
      <c r="FR352" s="82"/>
      <c r="FS352" s="82"/>
      <c r="FT352" s="82"/>
      <c r="FU352" s="82"/>
      <c r="FV352" s="82"/>
      <c r="FW352" s="82"/>
    </row>
    <row r="353" spans="1:179" s="85" customFormat="1">
      <c r="A353" s="356" t="s">
        <v>319</v>
      </c>
      <c r="B353" s="272" t="s">
        <v>321</v>
      </c>
      <c r="C353" s="268"/>
      <c r="D353" s="293"/>
      <c r="E353" s="91">
        <v>73894</v>
      </c>
      <c r="F353" s="86">
        <v>0</v>
      </c>
      <c r="G353" s="88">
        <v>32894</v>
      </c>
      <c r="H353" s="88">
        <v>41000</v>
      </c>
      <c r="I353" s="86">
        <v>59000</v>
      </c>
      <c r="J353" s="86"/>
      <c r="K353" s="86"/>
      <c r="L353" s="86"/>
      <c r="M353" s="86">
        <v>61841</v>
      </c>
      <c r="N353" s="86">
        <v>0</v>
      </c>
      <c r="O353" s="88">
        <v>39397</v>
      </c>
      <c r="P353" s="88">
        <v>22444</v>
      </c>
      <c r="Q353" s="90">
        <f t="shared" si="52"/>
        <v>0</v>
      </c>
      <c r="R353" s="86">
        <v>0</v>
      </c>
      <c r="S353" s="86">
        <v>0</v>
      </c>
      <c r="T353" s="88">
        <v>0</v>
      </c>
      <c r="U353" s="88">
        <v>0</v>
      </c>
      <c r="V353" s="88">
        <v>0</v>
      </c>
      <c r="W353" s="88">
        <v>0</v>
      </c>
      <c r="X353" s="88"/>
      <c r="Y353" s="88">
        <v>0</v>
      </c>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c r="DH353" s="82"/>
      <c r="DI353" s="82"/>
      <c r="DJ353" s="82"/>
      <c r="DK353" s="82"/>
      <c r="DL353" s="82"/>
      <c r="DM353" s="82"/>
      <c r="DN353" s="82"/>
      <c r="DO353" s="82"/>
      <c r="DP353" s="82"/>
      <c r="DQ353" s="82"/>
      <c r="DR353" s="82"/>
      <c r="DS353" s="82"/>
      <c r="DT353" s="82"/>
      <c r="DU353" s="82"/>
      <c r="DV353" s="82"/>
      <c r="DW353" s="82"/>
      <c r="DX353" s="82"/>
      <c r="DY353" s="82"/>
      <c r="DZ353" s="82"/>
      <c r="EA353" s="82"/>
      <c r="EB353" s="82"/>
      <c r="EC353" s="82"/>
      <c r="ED353" s="82"/>
      <c r="EE353" s="82"/>
      <c r="EF353" s="82"/>
      <c r="EG353" s="82"/>
      <c r="EH353" s="82"/>
      <c r="EI353" s="82"/>
      <c r="EJ353" s="82"/>
      <c r="EK353" s="82"/>
      <c r="EL353" s="82"/>
      <c r="EM353" s="82"/>
      <c r="EN353" s="82"/>
      <c r="EO353" s="82"/>
      <c r="EP353" s="82"/>
      <c r="EQ353" s="82"/>
      <c r="ER353" s="82"/>
      <c r="ES353" s="82"/>
      <c r="ET353" s="82"/>
      <c r="EU353" s="82"/>
      <c r="EV353" s="82"/>
      <c r="EW353" s="82"/>
      <c r="EX353" s="82"/>
      <c r="EY353" s="82"/>
      <c r="EZ353" s="82"/>
      <c r="FA353" s="82"/>
      <c r="FB353" s="82"/>
      <c r="FC353" s="82"/>
      <c r="FD353" s="82"/>
      <c r="FE353" s="82"/>
      <c r="FF353" s="82"/>
      <c r="FG353" s="82"/>
      <c r="FH353" s="82"/>
      <c r="FI353" s="82"/>
      <c r="FJ353" s="82"/>
      <c r="FK353" s="82"/>
      <c r="FL353" s="82"/>
      <c r="FM353" s="82"/>
      <c r="FN353" s="82"/>
      <c r="FO353" s="82"/>
      <c r="FP353" s="82"/>
      <c r="FQ353" s="82"/>
      <c r="FR353" s="82"/>
      <c r="FS353" s="82"/>
      <c r="FT353" s="82"/>
      <c r="FU353" s="82"/>
      <c r="FV353" s="82"/>
      <c r="FW353" s="82"/>
    </row>
    <row r="354" spans="1:179" s="85" customFormat="1" ht="51">
      <c r="A354" s="352">
        <v>1</v>
      </c>
      <c r="B354" s="278" t="s">
        <v>1042</v>
      </c>
      <c r="C354" s="271" t="s">
        <v>1083</v>
      </c>
      <c r="D354" s="293" t="s">
        <v>1118</v>
      </c>
      <c r="E354" s="91">
        <v>73894</v>
      </c>
      <c r="F354" s="86"/>
      <c r="G354" s="88">
        <v>32894</v>
      </c>
      <c r="H354" s="88">
        <v>41000</v>
      </c>
      <c r="I354" s="86">
        <v>59000</v>
      </c>
      <c r="J354" s="86"/>
      <c r="K354" s="86"/>
      <c r="L354" s="86"/>
      <c r="M354" s="86">
        <v>61841</v>
      </c>
      <c r="N354" s="86"/>
      <c r="O354" s="88">
        <v>39397</v>
      </c>
      <c r="P354" s="88">
        <v>22444</v>
      </c>
      <c r="Q354" s="90">
        <f t="shared" si="52"/>
        <v>0</v>
      </c>
      <c r="R354" s="86"/>
      <c r="S354" s="86"/>
      <c r="T354" s="88">
        <v>0</v>
      </c>
      <c r="U354" s="88"/>
      <c r="V354" s="88"/>
      <c r="W354" s="88"/>
      <c r="X354" s="88"/>
      <c r="Y354" s="88"/>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c r="DH354" s="82"/>
      <c r="DI354" s="82"/>
      <c r="DJ354" s="82"/>
      <c r="DK354" s="82"/>
      <c r="DL354" s="82"/>
      <c r="DM354" s="82"/>
      <c r="DN354" s="82"/>
      <c r="DO354" s="82"/>
      <c r="DP354" s="82"/>
      <c r="DQ354" s="82"/>
      <c r="DR354" s="82"/>
      <c r="DS354" s="82"/>
      <c r="DT354" s="82"/>
      <c r="DU354" s="82"/>
      <c r="DV354" s="82"/>
      <c r="DW354" s="82"/>
      <c r="DX354" s="82"/>
      <c r="DY354" s="82"/>
      <c r="DZ354" s="82"/>
      <c r="EA354" s="82"/>
      <c r="EB354" s="82"/>
      <c r="EC354" s="82"/>
      <c r="ED354" s="82"/>
      <c r="EE354" s="82"/>
      <c r="EF354" s="82"/>
      <c r="EG354" s="82"/>
      <c r="EH354" s="82"/>
      <c r="EI354" s="82"/>
      <c r="EJ354" s="82"/>
      <c r="EK354" s="82"/>
      <c r="EL354" s="82"/>
      <c r="EM354" s="82"/>
      <c r="EN354" s="82"/>
      <c r="EO354" s="82"/>
      <c r="EP354" s="82"/>
      <c r="EQ354" s="82"/>
      <c r="ER354" s="82"/>
      <c r="ES354" s="82"/>
      <c r="ET354" s="82"/>
      <c r="EU354" s="82"/>
      <c r="EV354" s="82"/>
      <c r="EW354" s="82"/>
      <c r="EX354" s="82"/>
      <c r="EY354" s="82"/>
      <c r="EZ354" s="82"/>
      <c r="FA354" s="82"/>
      <c r="FB354" s="82"/>
      <c r="FC354" s="82"/>
      <c r="FD354" s="82"/>
      <c r="FE354" s="82"/>
      <c r="FF354" s="82"/>
      <c r="FG354" s="82"/>
      <c r="FH354" s="82"/>
      <c r="FI354" s="82"/>
      <c r="FJ354" s="82"/>
      <c r="FK354" s="82"/>
      <c r="FL354" s="82"/>
      <c r="FM354" s="82"/>
      <c r="FN354" s="82"/>
      <c r="FO354" s="82"/>
      <c r="FP354" s="82"/>
      <c r="FQ354" s="82"/>
      <c r="FR354" s="82"/>
      <c r="FS354" s="82"/>
      <c r="FT354" s="82"/>
      <c r="FU354" s="82"/>
      <c r="FV354" s="82"/>
      <c r="FW354" s="82"/>
    </row>
    <row r="355" spans="1:179" s="85" customFormat="1">
      <c r="A355" s="365" t="s">
        <v>320</v>
      </c>
      <c r="B355" s="113" t="s">
        <v>332</v>
      </c>
      <c r="C355" s="84"/>
      <c r="D355" s="323"/>
      <c r="E355" s="91">
        <v>57147</v>
      </c>
      <c r="F355" s="86">
        <v>0</v>
      </c>
      <c r="G355" s="88">
        <v>50000</v>
      </c>
      <c r="H355" s="88">
        <v>0</v>
      </c>
      <c r="I355" s="86">
        <v>52000</v>
      </c>
      <c r="J355" s="86"/>
      <c r="K355" s="86"/>
      <c r="L355" s="86"/>
      <c r="M355" s="86">
        <v>50000</v>
      </c>
      <c r="N355" s="86">
        <v>0</v>
      </c>
      <c r="O355" s="88">
        <v>50000</v>
      </c>
      <c r="P355" s="88">
        <v>0</v>
      </c>
      <c r="Q355" s="90">
        <f t="shared" si="52"/>
        <v>0</v>
      </c>
      <c r="R355" s="86">
        <v>0</v>
      </c>
      <c r="S355" s="86">
        <v>0</v>
      </c>
      <c r="T355" s="88">
        <v>0</v>
      </c>
      <c r="U355" s="88">
        <v>0</v>
      </c>
      <c r="V355" s="88">
        <v>0</v>
      </c>
      <c r="W355" s="88">
        <v>0</v>
      </c>
      <c r="X355" s="88"/>
      <c r="Y355" s="88">
        <v>0</v>
      </c>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c r="DH355" s="82"/>
      <c r="DI355" s="82"/>
      <c r="DJ355" s="82"/>
      <c r="DK355" s="82"/>
      <c r="DL355" s="82"/>
      <c r="DM355" s="82"/>
      <c r="DN355" s="82"/>
      <c r="DO355" s="82"/>
      <c r="DP355" s="82"/>
      <c r="DQ355" s="82"/>
      <c r="DR355" s="82"/>
      <c r="DS355" s="82"/>
      <c r="DT355" s="82"/>
      <c r="DU355" s="82"/>
      <c r="DV355" s="82"/>
      <c r="DW355" s="82"/>
      <c r="DX355" s="82"/>
      <c r="DY355" s="82"/>
      <c r="DZ355" s="82"/>
      <c r="EA355" s="82"/>
      <c r="EB355" s="82"/>
      <c r="EC355" s="82"/>
      <c r="ED355" s="82"/>
      <c r="EE355" s="82"/>
      <c r="EF355" s="82"/>
      <c r="EG355" s="82"/>
      <c r="EH355" s="82"/>
      <c r="EI355" s="82"/>
      <c r="EJ355" s="82"/>
      <c r="EK355" s="82"/>
      <c r="EL355" s="82"/>
      <c r="EM355" s="82"/>
      <c r="EN355" s="82"/>
      <c r="EO355" s="82"/>
      <c r="EP355" s="82"/>
      <c r="EQ355" s="82"/>
      <c r="ER355" s="82"/>
      <c r="ES355" s="82"/>
      <c r="ET355" s="82"/>
      <c r="EU355" s="82"/>
      <c r="EV355" s="82"/>
      <c r="EW355" s="82"/>
      <c r="EX355" s="82"/>
      <c r="EY355" s="82"/>
      <c r="EZ355" s="82"/>
      <c r="FA355" s="82"/>
      <c r="FB355" s="82"/>
      <c r="FC355" s="82"/>
      <c r="FD355" s="82"/>
      <c r="FE355" s="82"/>
      <c r="FF355" s="82"/>
      <c r="FG355" s="82"/>
      <c r="FH355" s="82"/>
      <c r="FI355" s="82"/>
      <c r="FJ355" s="82"/>
      <c r="FK355" s="82"/>
      <c r="FL355" s="82"/>
      <c r="FM355" s="82"/>
      <c r="FN355" s="82"/>
      <c r="FO355" s="82"/>
      <c r="FP355" s="82"/>
      <c r="FQ355" s="82"/>
      <c r="FR355" s="82"/>
      <c r="FS355" s="82"/>
      <c r="FT355" s="82"/>
      <c r="FU355" s="82"/>
      <c r="FV355" s="82"/>
      <c r="FW355" s="82"/>
    </row>
    <row r="356" spans="1:179" s="85" customFormat="1" ht="38.25">
      <c r="A356" s="363">
        <v>1</v>
      </c>
      <c r="B356" s="115" t="s">
        <v>347</v>
      </c>
      <c r="C356" s="116" t="s">
        <v>343</v>
      </c>
      <c r="D356" s="292" t="s">
        <v>562</v>
      </c>
      <c r="E356" s="91">
        <v>57147</v>
      </c>
      <c r="F356" s="86"/>
      <c r="G356" s="88">
        <v>50000</v>
      </c>
      <c r="H356" s="88"/>
      <c r="I356" s="86">
        <v>52000</v>
      </c>
      <c r="J356" s="86"/>
      <c r="K356" s="86"/>
      <c r="L356" s="86"/>
      <c r="M356" s="86">
        <v>50000</v>
      </c>
      <c r="N356" s="86"/>
      <c r="O356" s="88">
        <v>50000</v>
      </c>
      <c r="P356" s="88"/>
      <c r="Q356" s="90">
        <f t="shared" si="52"/>
        <v>0</v>
      </c>
      <c r="R356" s="86"/>
      <c r="S356" s="86"/>
      <c r="T356" s="88"/>
      <c r="U356" s="88"/>
      <c r="V356" s="88"/>
      <c r="W356" s="88"/>
      <c r="X356" s="88"/>
      <c r="Y356" s="88"/>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c r="DH356" s="82"/>
      <c r="DI356" s="82"/>
      <c r="DJ356" s="82"/>
      <c r="DK356" s="82"/>
      <c r="DL356" s="82"/>
      <c r="DM356" s="82"/>
      <c r="DN356" s="82"/>
      <c r="DO356" s="82"/>
      <c r="DP356" s="82"/>
      <c r="DQ356" s="82"/>
      <c r="DR356" s="82"/>
      <c r="DS356" s="82"/>
      <c r="DT356" s="82"/>
      <c r="DU356" s="82"/>
      <c r="DV356" s="82"/>
      <c r="DW356" s="82"/>
      <c r="DX356" s="82"/>
      <c r="DY356" s="82"/>
      <c r="DZ356" s="82"/>
      <c r="EA356" s="82"/>
      <c r="EB356" s="82"/>
      <c r="EC356" s="82"/>
      <c r="ED356" s="82"/>
      <c r="EE356" s="82"/>
      <c r="EF356" s="82"/>
      <c r="EG356" s="82"/>
      <c r="EH356" s="82"/>
      <c r="EI356" s="82"/>
      <c r="EJ356" s="82"/>
      <c r="EK356" s="82"/>
      <c r="EL356" s="82"/>
      <c r="EM356" s="82"/>
      <c r="EN356" s="82"/>
      <c r="EO356" s="82"/>
      <c r="EP356" s="82"/>
      <c r="EQ356" s="82"/>
      <c r="ER356" s="82"/>
      <c r="ES356" s="82"/>
      <c r="ET356" s="82"/>
      <c r="EU356" s="82"/>
      <c r="EV356" s="82"/>
      <c r="EW356" s="82"/>
      <c r="EX356" s="82"/>
      <c r="EY356" s="82"/>
      <c r="EZ356" s="82"/>
      <c r="FA356" s="82"/>
      <c r="FB356" s="82"/>
      <c r="FC356" s="82"/>
      <c r="FD356" s="82"/>
      <c r="FE356" s="82"/>
      <c r="FF356" s="82"/>
      <c r="FG356" s="82"/>
      <c r="FH356" s="82"/>
      <c r="FI356" s="82"/>
      <c r="FJ356" s="82"/>
      <c r="FK356" s="82"/>
      <c r="FL356" s="82"/>
      <c r="FM356" s="82"/>
      <c r="FN356" s="82"/>
      <c r="FO356" s="82"/>
      <c r="FP356" s="82"/>
      <c r="FQ356" s="82"/>
      <c r="FR356" s="82"/>
      <c r="FS356" s="82"/>
      <c r="FT356" s="82"/>
      <c r="FU356" s="82"/>
      <c r="FV356" s="82"/>
      <c r="FW356" s="82"/>
    </row>
    <row r="357" spans="1:179" s="85" customFormat="1" ht="25.5">
      <c r="A357" s="348">
        <v>-2</v>
      </c>
      <c r="B357" s="324" t="s">
        <v>1043</v>
      </c>
      <c r="C357" s="268"/>
      <c r="D357" s="268"/>
      <c r="E357" s="91">
        <v>108000</v>
      </c>
      <c r="F357" s="86">
        <v>0</v>
      </c>
      <c r="G357" s="88">
        <v>100000</v>
      </c>
      <c r="H357" s="88">
        <v>6000</v>
      </c>
      <c r="I357" s="86">
        <v>68886.214000000007</v>
      </c>
      <c r="J357" s="86"/>
      <c r="K357" s="86"/>
      <c r="L357" s="86"/>
      <c r="M357" s="86">
        <v>64900</v>
      </c>
      <c r="N357" s="86">
        <v>0</v>
      </c>
      <c r="O357" s="88">
        <v>60500</v>
      </c>
      <c r="P357" s="88">
        <v>4400</v>
      </c>
      <c r="Q357" s="90">
        <f t="shared" si="52"/>
        <v>31100</v>
      </c>
      <c r="R357" s="86">
        <v>0</v>
      </c>
      <c r="S357" s="86">
        <v>29500</v>
      </c>
      <c r="T357" s="88">
        <v>1600</v>
      </c>
      <c r="U357" s="88">
        <v>0</v>
      </c>
      <c r="V357" s="88">
        <v>0</v>
      </c>
      <c r="W357" s="88">
        <v>0</v>
      </c>
      <c r="X357" s="88"/>
      <c r="Y357" s="88">
        <v>0</v>
      </c>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c r="EO357" s="82"/>
      <c r="EP357" s="82"/>
      <c r="EQ357" s="82"/>
      <c r="ER357" s="82"/>
      <c r="ES357" s="82"/>
      <c r="ET357" s="82"/>
      <c r="EU357" s="82"/>
      <c r="EV357" s="82"/>
      <c r="EW357" s="82"/>
      <c r="EX357" s="82"/>
      <c r="EY357" s="82"/>
      <c r="EZ357" s="82"/>
      <c r="FA357" s="82"/>
      <c r="FB357" s="82"/>
      <c r="FC357" s="82"/>
      <c r="FD357" s="82"/>
      <c r="FE357" s="82"/>
      <c r="FF357" s="82"/>
      <c r="FG357" s="82"/>
      <c r="FH357" s="82"/>
      <c r="FI357" s="82"/>
      <c r="FJ357" s="82"/>
      <c r="FK357" s="82"/>
      <c r="FL357" s="82"/>
      <c r="FM357" s="82"/>
      <c r="FN357" s="82"/>
      <c r="FO357" s="82"/>
      <c r="FP357" s="82"/>
      <c r="FQ357" s="82"/>
      <c r="FR357" s="82"/>
      <c r="FS357" s="82"/>
      <c r="FT357" s="82"/>
      <c r="FU357" s="82"/>
      <c r="FV357" s="82"/>
      <c r="FW357" s="82"/>
    </row>
    <row r="358" spans="1:179" s="85" customFormat="1">
      <c r="A358" s="356" t="s">
        <v>319</v>
      </c>
      <c r="B358" s="291" t="s">
        <v>321</v>
      </c>
      <c r="C358" s="268"/>
      <c r="D358" s="268"/>
      <c r="E358" s="91">
        <v>100000</v>
      </c>
      <c r="F358" s="86">
        <v>0</v>
      </c>
      <c r="G358" s="88">
        <v>100000</v>
      </c>
      <c r="H358" s="88">
        <v>0</v>
      </c>
      <c r="I358" s="86">
        <v>63672.214</v>
      </c>
      <c r="J358" s="86"/>
      <c r="K358" s="86"/>
      <c r="L358" s="86"/>
      <c r="M358" s="86">
        <v>60500</v>
      </c>
      <c r="N358" s="86">
        <v>0</v>
      </c>
      <c r="O358" s="88">
        <v>60500</v>
      </c>
      <c r="P358" s="88">
        <v>0</v>
      </c>
      <c r="Q358" s="90">
        <f t="shared" si="52"/>
        <v>29500</v>
      </c>
      <c r="R358" s="86">
        <v>0</v>
      </c>
      <c r="S358" s="86">
        <v>29500</v>
      </c>
      <c r="T358" s="88">
        <v>0</v>
      </c>
      <c r="U358" s="88">
        <v>0</v>
      </c>
      <c r="V358" s="88">
        <v>0</v>
      </c>
      <c r="W358" s="88">
        <v>0</v>
      </c>
      <c r="X358" s="88"/>
      <c r="Y358" s="88">
        <v>0</v>
      </c>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c r="EO358" s="82"/>
      <c r="EP358" s="82"/>
      <c r="EQ358" s="82"/>
      <c r="ER358" s="82"/>
      <c r="ES358" s="82"/>
      <c r="ET358" s="82"/>
      <c r="EU358" s="82"/>
      <c r="EV358" s="82"/>
      <c r="EW358" s="82"/>
      <c r="EX358" s="82"/>
      <c r="EY358" s="82"/>
      <c r="EZ358" s="82"/>
      <c r="FA358" s="82"/>
      <c r="FB358" s="82"/>
      <c r="FC358" s="82"/>
      <c r="FD358" s="82"/>
      <c r="FE358" s="82"/>
      <c r="FF358" s="82"/>
      <c r="FG358" s="82"/>
      <c r="FH358" s="82"/>
      <c r="FI358" s="82"/>
      <c r="FJ358" s="82"/>
      <c r="FK358" s="82"/>
      <c r="FL358" s="82"/>
      <c r="FM358" s="82"/>
      <c r="FN358" s="82"/>
      <c r="FO358" s="82"/>
      <c r="FP358" s="82"/>
      <c r="FQ358" s="82"/>
      <c r="FR358" s="82"/>
      <c r="FS358" s="82"/>
      <c r="FT358" s="82"/>
      <c r="FU358" s="82"/>
      <c r="FV358" s="82"/>
      <c r="FW358" s="82"/>
    </row>
    <row r="359" spans="1:179" s="85" customFormat="1" ht="38.25">
      <c r="A359" s="352">
        <v>1</v>
      </c>
      <c r="B359" s="266" t="s">
        <v>344</v>
      </c>
      <c r="C359" s="271" t="s">
        <v>345</v>
      </c>
      <c r="D359" s="271" t="s">
        <v>766</v>
      </c>
      <c r="E359" s="91">
        <v>100000</v>
      </c>
      <c r="F359" s="86"/>
      <c r="G359" s="86">
        <v>100000</v>
      </c>
      <c r="H359" s="86"/>
      <c r="I359" s="86">
        <v>63672.214</v>
      </c>
      <c r="J359" s="86"/>
      <c r="K359" s="86"/>
      <c r="L359" s="86"/>
      <c r="M359" s="86">
        <v>60500</v>
      </c>
      <c r="N359" s="86"/>
      <c r="O359" s="86">
        <v>60500</v>
      </c>
      <c r="P359" s="86"/>
      <c r="Q359" s="90">
        <f t="shared" si="52"/>
        <v>29500</v>
      </c>
      <c r="R359" s="86"/>
      <c r="S359" s="86">
        <v>29500</v>
      </c>
      <c r="T359" s="86"/>
      <c r="U359" s="86"/>
      <c r="V359" s="86"/>
      <c r="W359" s="86"/>
      <c r="X359" s="86"/>
      <c r="Y359" s="86"/>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c r="EO359" s="82"/>
      <c r="EP359" s="82"/>
      <c r="EQ359" s="82"/>
      <c r="ER359" s="82"/>
      <c r="ES359" s="82"/>
      <c r="ET359" s="82"/>
      <c r="EU359" s="82"/>
      <c r="EV359" s="82"/>
      <c r="EW359" s="82"/>
      <c r="EX359" s="82"/>
      <c r="EY359" s="82"/>
      <c r="EZ359" s="82"/>
      <c r="FA359" s="82"/>
      <c r="FB359" s="82"/>
      <c r="FC359" s="82"/>
      <c r="FD359" s="82"/>
      <c r="FE359" s="82"/>
      <c r="FF359" s="82"/>
      <c r="FG359" s="82"/>
      <c r="FH359" s="82"/>
      <c r="FI359" s="82"/>
      <c r="FJ359" s="82"/>
      <c r="FK359" s="82"/>
      <c r="FL359" s="82"/>
      <c r="FM359" s="82"/>
      <c r="FN359" s="82"/>
      <c r="FO359" s="82"/>
      <c r="FP359" s="82"/>
      <c r="FQ359" s="82"/>
      <c r="FR359" s="82"/>
      <c r="FS359" s="82"/>
      <c r="FT359" s="82"/>
      <c r="FU359" s="82"/>
      <c r="FV359" s="82"/>
      <c r="FW359" s="82"/>
    </row>
    <row r="360" spans="1:179" s="85" customFormat="1">
      <c r="A360" s="365" t="s">
        <v>320</v>
      </c>
      <c r="B360" s="113" t="s">
        <v>332</v>
      </c>
      <c r="C360" s="84"/>
      <c r="D360" s="323"/>
      <c r="E360" s="91">
        <v>8000</v>
      </c>
      <c r="F360" s="86">
        <v>0</v>
      </c>
      <c r="G360" s="86">
        <v>0</v>
      </c>
      <c r="H360" s="86">
        <v>6000</v>
      </c>
      <c r="I360" s="86">
        <v>5214</v>
      </c>
      <c r="J360" s="86"/>
      <c r="K360" s="86"/>
      <c r="L360" s="86"/>
      <c r="M360" s="86">
        <v>4400</v>
      </c>
      <c r="N360" s="86">
        <v>0</v>
      </c>
      <c r="O360" s="86">
        <v>0</v>
      </c>
      <c r="P360" s="86">
        <v>4400</v>
      </c>
      <c r="Q360" s="90">
        <f t="shared" si="52"/>
        <v>1600</v>
      </c>
      <c r="R360" s="86">
        <v>0</v>
      </c>
      <c r="S360" s="86">
        <v>0</v>
      </c>
      <c r="T360" s="86">
        <v>1600</v>
      </c>
      <c r="U360" s="86">
        <v>0</v>
      </c>
      <c r="V360" s="86">
        <v>0</v>
      </c>
      <c r="W360" s="86">
        <v>0</v>
      </c>
      <c r="X360" s="86"/>
      <c r="Y360" s="86">
        <v>0</v>
      </c>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c r="EO360" s="82"/>
      <c r="EP360" s="82"/>
      <c r="EQ360" s="82"/>
      <c r="ER360" s="82"/>
      <c r="ES360" s="82"/>
      <c r="ET360" s="82"/>
      <c r="EU360" s="82"/>
      <c r="EV360" s="82"/>
      <c r="EW360" s="82"/>
      <c r="EX360" s="82"/>
      <c r="EY360" s="82"/>
      <c r="EZ360" s="82"/>
      <c r="FA360" s="82"/>
      <c r="FB360" s="82"/>
      <c r="FC360" s="82"/>
      <c r="FD360" s="82"/>
      <c r="FE360" s="82"/>
      <c r="FF360" s="82"/>
      <c r="FG360" s="82"/>
      <c r="FH360" s="82"/>
      <c r="FI360" s="82"/>
      <c r="FJ360" s="82"/>
      <c r="FK360" s="82"/>
      <c r="FL360" s="82"/>
      <c r="FM360" s="82"/>
      <c r="FN360" s="82"/>
      <c r="FO360" s="82"/>
      <c r="FP360" s="82"/>
      <c r="FQ360" s="82"/>
      <c r="FR360" s="82"/>
      <c r="FS360" s="82"/>
      <c r="FT360" s="82"/>
      <c r="FU360" s="82"/>
      <c r="FV360" s="82"/>
      <c r="FW360" s="82"/>
    </row>
    <row r="361" spans="1:179" s="85" customFormat="1" ht="25.5">
      <c r="A361" s="363">
        <v>1</v>
      </c>
      <c r="B361" s="115" t="s">
        <v>764</v>
      </c>
      <c r="C361" s="116" t="s">
        <v>403</v>
      </c>
      <c r="D361" s="292" t="s">
        <v>765</v>
      </c>
      <c r="E361" s="91">
        <v>8000</v>
      </c>
      <c r="F361" s="86"/>
      <c r="G361" s="88">
        <v>0</v>
      </c>
      <c r="H361" s="88">
        <v>6000</v>
      </c>
      <c r="I361" s="86">
        <v>5214</v>
      </c>
      <c r="J361" s="88"/>
      <c r="K361" s="88"/>
      <c r="L361" s="88"/>
      <c r="M361" s="86">
        <v>4400</v>
      </c>
      <c r="N361" s="86"/>
      <c r="O361" s="88"/>
      <c r="P361" s="88">
        <v>4400</v>
      </c>
      <c r="Q361" s="90">
        <f t="shared" si="52"/>
        <v>1600</v>
      </c>
      <c r="R361" s="86"/>
      <c r="S361" s="86"/>
      <c r="T361" s="88">
        <v>1600</v>
      </c>
      <c r="U361" s="88"/>
      <c r="V361" s="88"/>
      <c r="W361" s="88"/>
      <c r="X361" s="88"/>
      <c r="Y361" s="88"/>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c r="EO361" s="82"/>
      <c r="EP361" s="82"/>
      <c r="EQ361" s="82"/>
      <c r="ER361" s="82"/>
      <c r="ES361" s="82"/>
      <c r="ET361" s="82"/>
      <c r="EU361" s="82"/>
      <c r="EV361" s="82"/>
      <c r="EW361" s="82"/>
      <c r="EX361" s="82"/>
      <c r="EY361" s="82"/>
      <c r="EZ361" s="82"/>
      <c r="FA361" s="82"/>
      <c r="FB361" s="82"/>
      <c r="FC361" s="82"/>
      <c r="FD361" s="82"/>
      <c r="FE361" s="82"/>
      <c r="FF361" s="82"/>
      <c r="FG361" s="82"/>
      <c r="FH361" s="82"/>
      <c r="FI361" s="82"/>
      <c r="FJ361" s="82"/>
      <c r="FK361" s="82"/>
      <c r="FL361" s="82"/>
      <c r="FM361" s="82"/>
      <c r="FN361" s="82"/>
      <c r="FO361" s="82"/>
      <c r="FP361" s="82"/>
      <c r="FQ361" s="82"/>
      <c r="FR361" s="82"/>
      <c r="FS361" s="82"/>
      <c r="FT361" s="82"/>
      <c r="FU361" s="82"/>
      <c r="FV361" s="82"/>
      <c r="FW361" s="82"/>
    </row>
    <row r="362" spans="1:179" s="85" customFormat="1">
      <c r="A362" s="356" t="s">
        <v>767</v>
      </c>
      <c r="B362" s="267" t="s">
        <v>493</v>
      </c>
      <c r="C362" s="268"/>
      <c r="D362" s="268"/>
      <c r="E362" s="91">
        <v>19458450.255000003</v>
      </c>
      <c r="F362" s="86">
        <v>1004140</v>
      </c>
      <c r="G362" s="86">
        <v>4029495</v>
      </c>
      <c r="H362" s="86">
        <v>11615803.838</v>
      </c>
      <c r="I362" s="86">
        <v>0</v>
      </c>
      <c r="J362" s="86"/>
      <c r="K362" s="86"/>
      <c r="L362" s="86"/>
      <c r="M362" s="86">
        <v>7771864.9947279999</v>
      </c>
      <c r="N362" s="86">
        <v>141356.46918300001</v>
      </c>
      <c r="O362" s="86">
        <v>1307673.642982</v>
      </c>
      <c r="P362" s="86">
        <v>6322834.8825630005</v>
      </c>
      <c r="Q362" s="104">
        <f t="shared" si="52"/>
        <v>1147083.4580000001</v>
      </c>
      <c r="R362" s="86">
        <v>117000</v>
      </c>
      <c r="S362" s="86">
        <v>625620</v>
      </c>
      <c r="T362" s="86">
        <v>117377.4580000001</v>
      </c>
      <c r="U362" s="86">
        <v>146026</v>
      </c>
      <c r="V362" s="86">
        <v>0</v>
      </c>
      <c r="W362" s="86">
        <v>0</v>
      </c>
      <c r="X362" s="86"/>
      <c r="Y362" s="86">
        <v>141060</v>
      </c>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c r="EO362" s="82"/>
      <c r="EP362" s="82"/>
      <c r="EQ362" s="82"/>
      <c r="ER362" s="82"/>
      <c r="ES362" s="82"/>
      <c r="ET362" s="82"/>
      <c r="EU362" s="82"/>
      <c r="EV362" s="82"/>
      <c r="EW362" s="82"/>
      <c r="EX362" s="82"/>
      <c r="EY362" s="82"/>
      <c r="EZ362" s="82"/>
      <c r="FA362" s="82"/>
      <c r="FB362" s="82"/>
      <c r="FC362" s="82"/>
      <c r="FD362" s="82"/>
      <c r="FE362" s="82"/>
      <c r="FF362" s="82"/>
      <c r="FG362" s="82"/>
      <c r="FH362" s="82"/>
      <c r="FI362" s="82"/>
      <c r="FJ362" s="82"/>
      <c r="FK362" s="82"/>
      <c r="FL362" s="82"/>
      <c r="FM362" s="82"/>
      <c r="FN362" s="82"/>
      <c r="FO362" s="82"/>
      <c r="FP362" s="82"/>
      <c r="FQ362" s="82"/>
      <c r="FR362" s="82"/>
      <c r="FS362" s="82"/>
      <c r="FT362" s="82"/>
      <c r="FU362" s="82"/>
      <c r="FV362" s="82"/>
      <c r="FW362" s="82"/>
    </row>
    <row r="363" spans="1:179" s="85" customFormat="1" ht="25.5">
      <c r="A363" s="356">
        <v>-1</v>
      </c>
      <c r="B363" s="267" t="s">
        <v>1044</v>
      </c>
      <c r="C363" s="271"/>
      <c r="D363" s="271"/>
      <c r="E363" s="91">
        <v>6868421.8260000004</v>
      </c>
      <c r="F363" s="86">
        <v>0</v>
      </c>
      <c r="G363" s="88">
        <v>70000</v>
      </c>
      <c r="H363" s="88">
        <v>4214248.6040000003</v>
      </c>
      <c r="I363" s="86">
        <v>0</v>
      </c>
      <c r="J363" s="88"/>
      <c r="K363" s="88"/>
      <c r="L363" s="88"/>
      <c r="M363" s="86">
        <v>3599762.7547120005</v>
      </c>
      <c r="N363" s="86">
        <v>0</v>
      </c>
      <c r="O363" s="88">
        <v>0</v>
      </c>
      <c r="P363" s="88">
        <v>3599762.7547120005</v>
      </c>
      <c r="Q363" s="90">
        <f t="shared" si="52"/>
        <v>123903.4580000001</v>
      </c>
      <c r="R363" s="86">
        <v>0</v>
      </c>
      <c r="S363" s="86">
        <v>0</v>
      </c>
      <c r="T363" s="88">
        <v>49577.458000000101</v>
      </c>
      <c r="U363" s="88">
        <v>74326</v>
      </c>
      <c r="V363" s="88">
        <v>0</v>
      </c>
      <c r="W363" s="88">
        <v>0</v>
      </c>
      <c r="X363" s="88"/>
      <c r="Y363" s="88">
        <v>0</v>
      </c>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c r="EO363" s="82"/>
      <c r="EP363" s="82"/>
      <c r="EQ363" s="82"/>
      <c r="ER363" s="82"/>
      <c r="ES363" s="82"/>
      <c r="ET363" s="82"/>
      <c r="EU363" s="82"/>
      <c r="EV363" s="82"/>
      <c r="EW363" s="82"/>
      <c r="EX363" s="82"/>
      <c r="EY363" s="82"/>
      <c r="EZ363" s="82"/>
      <c r="FA363" s="82"/>
      <c r="FB363" s="82"/>
      <c r="FC363" s="82"/>
      <c r="FD363" s="82"/>
      <c r="FE363" s="82"/>
      <c r="FF363" s="82"/>
      <c r="FG363" s="82"/>
      <c r="FH363" s="82"/>
      <c r="FI363" s="82"/>
      <c r="FJ363" s="82"/>
      <c r="FK363" s="82"/>
      <c r="FL363" s="82"/>
      <c r="FM363" s="82"/>
      <c r="FN363" s="82"/>
      <c r="FO363" s="82"/>
      <c r="FP363" s="82"/>
      <c r="FQ363" s="82"/>
      <c r="FR363" s="82"/>
      <c r="FS363" s="82"/>
      <c r="FT363" s="82"/>
      <c r="FU363" s="82"/>
      <c r="FV363" s="82"/>
      <c r="FW363" s="82"/>
    </row>
    <row r="364" spans="1:179" s="85" customFormat="1">
      <c r="A364" s="356" t="s">
        <v>319</v>
      </c>
      <c r="B364" s="267" t="s">
        <v>321</v>
      </c>
      <c r="C364" s="268"/>
      <c r="D364" s="268"/>
      <c r="E364" s="91">
        <v>6134597.1699999999</v>
      </c>
      <c r="F364" s="86">
        <v>0</v>
      </c>
      <c r="G364" s="88">
        <v>70000</v>
      </c>
      <c r="H364" s="88">
        <v>3581419.6469999999</v>
      </c>
      <c r="I364" s="86">
        <v>0</v>
      </c>
      <c r="J364" s="88"/>
      <c r="K364" s="88"/>
      <c r="L364" s="88"/>
      <c r="M364" s="86">
        <v>2962821.3967370004</v>
      </c>
      <c r="N364" s="86">
        <v>0</v>
      </c>
      <c r="O364" s="88">
        <v>0</v>
      </c>
      <c r="P364" s="88">
        <v>2962821.3967370004</v>
      </c>
      <c r="Q364" s="90">
        <f t="shared" si="52"/>
        <v>83094.458000000101</v>
      </c>
      <c r="R364" s="86">
        <v>0</v>
      </c>
      <c r="S364" s="86">
        <v>0</v>
      </c>
      <c r="T364" s="88">
        <v>32268.458000000101</v>
      </c>
      <c r="U364" s="88">
        <v>50826</v>
      </c>
      <c r="V364" s="88">
        <v>0</v>
      </c>
      <c r="W364" s="88">
        <v>0</v>
      </c>
      <c r="X364" s="88"/>
      <c r="Y364" s="88">
        <v>0</v>
      </c>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c r="EO364" s="82"/>
      <c r="EP364" s="82"/>
      <c r="EQ364" s="82"/>
      <c r="ER364" s="82"/>
      <c r="ES364" s="82"/>
      <c r="ET364" s="82"/>
      <c r="EU364" s="82"/>
      <c r="EV364" s="82"/>
      <c r="EW364" s="82"/>
      <c r="EX364" s="82"/>
      <c r="EY364" s="82"/>
      <c r="EZ364" s="82"/>
      <c r="FA364" s="82"/>
      <c r="FB364" s="82"/>
      <c r="FC364" s="82"/>
      <c r="FD364" s="82"/>
      <c r="FE364" s="82"/>
      <c r="FF364" s="82"/>
      <c r="FG364" s="82"/>
      <c r="FH364" s="82"/>
      <c r="FI364" s="82"/>
      <c r="FJ364" s="82"/>
      <c r="FK364" s="82"/>
      <c r="FL364" s="82"/>
      <c r="FM364" s="82"/>
      <c r="FN364" s="82"/>
      <c r="FO364" s="82"/>
      <c r="FP364" s="82"/>
      <c r="FQ364" s="82"/>
      <c r="FR364" s="82"/>
      <c r="FS364" s="82"/>
      <c r="FT364" s="82"/>
      <c r="FU364" s="82"/>
      <c r="FV364" s="82"/>
      <c r="FW364" s="82"/>
    </row>
    <row r="365" spans="1:179" s="85" customFormat="1" ht="33" customHeight="1">
      <c r="A365" s="361">
        <v>1</v>
      </c>
      <c r="B365" s="311" t="s">
        <v>768</v>
      </c>
      <c r="C365" s="314" t="s">
        <v>494</v>
      </c>
      <c r="D365" s="314" t="s">
        <v>769</v>
      </c>
      <c r="E365" s="91">
        <v>3450455</v>
      </c>
      <c r="F365" s="86"/>
      <c r="G365" s="88"/>
      <c r="H365" s="88">
        <v>1750455</v>
      </c>
      <c r="I365" s="86"/>
      <c r="J365" s="88"/>
      <c r="K365" s="88"/>
      <c r="L365" s="86"/>
      <c r="M365" s="86">
        <v>771062.81226100028</v>
      </c>
      <c r="N365" s="86"/>
      <c r="O365" s="88"/>
      <c r="P365" s="88">
        <v>771062.81226100028</v>
      </c>
      <c r="Q365" s="90">
        <f t="shared" si="52"/>
        <v>10000</v>
      </c>
      <c r="R365" s="86"/>
      <c r="S365" s="86"/>
      <c r="T365" s="88"/>
      <c r="U365" s="88">
        <v>10000</v>
      </c>
      <c r="V365" s="88"/>
      <c r="W365" s="88"/>
      <c r="X365" s="88"/>
      <c r="Y365" s="88"/>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c r="EO365" s="82"/>
      <c r="EP365" s="82"/>
      <c r="EQ365" s="82"/>
      <c r="ER365" s="82"/>
      <c r="ES365" s="82"/>
      <c r="ET365" s="82"/>
      <c r="EU365" s="82"/>
      <c r="EV365" s="82"/>
      <c r="EW365" s="82"/>
      <c r="EX365" s="82"/>
      <c r="EY365" s="82"/>
      <c r="EZ365" s="82"/>
      <c r="FA365" s="82"/>
      <c r="FB365" s="82"/>
      <c r="FC365" s="82"/>
      <c r="FD365" s="82"/>
      <c r="FE365" s="82"/>
      <c r="FF365" s="82"/>
      <c r="FG365" s="82"/>
      <c r="FH365" s="82"/>
      <c r="FI365" s="82"/>
      <c r="FJ365" s="82"/>
      <c r="FK365" s="82"/>
      <c r="FL365" s="82"/>
      <c r="FM365" s="82"/>
      <c r="FN365" s="82"/>
      <c r="FO365" s="82"/>
      <c r="FP365" s="82"/>
      <c r="FQ365" s="82"/>
      <c r="FR365" s="82"/>
      <c r="FS365" s="82"/>
      <c r="FT365" s="82"/>
      <c r="FU365" s="82"/>
      <c r="FV365" s="82"/>
      <c r="FW365" s="82"/>
    </row>
    <row r="366" spans="1:179" s="85" customFormat="1" ht="38.25">
      <c r="A366" s="361">
        <v>2</v>
      </c>
      <c r="B366" s="311" t="s">
        <v>351</v>
      </c>
      <c r="C366" s="314" t="s">
        <v>349</v>
      </c>
      <c r="D366" s="314" t="s">
        <v>770</v>
      </c>
      <c r="E366" s="91">
        <v>270339</v>
      </c>
      <c r="F366" s="86"/>
      <c r="G366" s="88">
        <v>70000</v>
      </c>
      <c r="H366" s="88">
        <v>200339</v>
      </c>
      <c r="I366" s="86"/>
      <c r="J366" s="86"/>
      <c r="K366" s="86"/>
      <c r="L366" s="86"/>
      <c r="M366" s="86">
        <v>224798.13770999998</v>
      </c>
      <c r="N366" s="86"/>
      <c r="O366" s="88"/>
      <c r="P366" s="88">
        <v>224798.13770999998</v>
      </c>
      <c r="Q366" s="90">
        <f t="shared" si="52"/>
        <v>10000</v>
      </c>
      <c r="R366" s="86"/>
      <c r="S366" s="86"/>
      <c r="T366" s="88">
        <v>10000</v>
      </c>
      <c r="U366" s="88"/>
      <c r="V366" s="88"/>
      <c r="W366" s="88"/>
      <c r="X366" s="88"/>
      <c r="Y366" s="88"/>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c r="EO366" s="82"/>
      <c r="EP366" s="82"/>
      <c r="EQ366" s="82"/>
      <c r="ER366" s="82"/>
      <c r="ES366" s="82"/>
      <c r="ET366" s="82"/>
      <c r="EU366" s="82"/>
      <c r="EV366" s="82"/>
      <c r="EW366" s="82"/>
      <c r="EX366" s="82"/>
      <c r="EY366" s="82"/>
      <c r="EZ366" s="82"/>
      <c r="FA366" s="82"/>
      <c r="FB366" s="82"/>
      <c r="FC366" s="82"/>
      <c r="FD366" s="82"/>
      <c r="FE366" s="82"/>
      <c r="FF366" s="82"/>
      <c r="FG366" s="82"/>
      <c r="FH366" s="82"/>
      <c r="FI366" s="82"/>
      <c r="FJ366" s="82"/>
      <c r="FK366" s="82"/>
      <c r="FL366" s="82"/>
      <c r="FM366" s="82"/>
      <c r="FN366" s="82"/>
      <c r="FO366" s="82"/>
      <c r="FP366" s="82"/>
      <c r="FQ366" s="82"/>
      <c r="FR366" s="82"/>
      <c r="FS366" s="82"/>
      <c r="FT366" s="82"/>
      <c r="FU366" s="82"/>
      <c r="FV366" s="82"/>
      <c r="FW366" s="82"/>
    </row>
    <row r="367" spans="1:179" s="85" customFormat="1" ht="25.5">
      <c r="A367" s="361">
        <v>3</v>
      </c>
      <c r="B367" s="311" t="s">
        <v>352</v>
      </c>
      <c r="C367" s="314" t="s">
        <v>353</v>
      </c>
      <c r="D367" s="314" t="s">
        <v>511</v>
      </c>
      <c r="E367" s="91">
        <v>126537</v>
      </c>
      <c r="F367" s="86"/>
      <c r="G367" s="88"/>
      <c r="H367" s="88">
        <v>90337</v>
      </c>
      <c r="I367" s="86"/>
      <c r="J367" s="86"/>
      <c r="K367" s="86"/>
      <c r="L367" s="86"/>
      <c r="M367" s="86">
        <v>106337</v>
      </c>
      <c r="N367" s="86"/>
      <c r="O367" s="88"/>
      <c r="P367" s="88">
        <v>106337</v>
      </c>
      <c r="Q367" s="90">
        <f t="shared" si="52"/>
        <v>9393.4580000001006</v>
      </c>
      <c r="R367" s="86"/>
      <c r="S367" s="86"/>
      <c r="T367" s="88">
        <v>4567.4580000001006</v>
      </c>
      <c r="U367" s="88">
        <v>4826</v>
      </c>
      <c r="V367" s="88"/>
      <c r="W367" s="88"/>
      <c r="X367" s="88"/>
      <c r="Y367" s="88"/>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c r="EO367" s="82"/>
      <c r="EP367" s="82"/>
      <c r="EQ367" s="82"/>
      <c r="ER367" s="82"/>
      <c r="ES367" s="82"/>
      <c r="ET367" s="82"/>
      <c r="EU367" s="82"/>
      <c r="EV367" s="82"/>
      <c r="EW367" s="82"/>
      <c r="EX367" s="82"/>
      <c r="EY367" s="82"/>
      <c r="EZ367" s="82"/>
      <c r="FA367" s="82"/>
      <c r="FB367" s="82"/>
      <c r="FC367" s="82"/>
      <c r="FD367" s="82"/>
      <c r="FE367" s="82"/>
      <c r="FF367" s="82"/>
      <c r="FG367" s="82"/>
      <c r="FH367" s="82"/>
      <c r="FI367" s="82"/>
      <c r="FJ367" s="82"/>
      <c r="FK367" s="82"/>
      <c r="FL367" s="82"/>
      <c r="FM367" s="82"/>
      <c r="FN367" s="82"/>
      <c r="FO367" s="82"/>
      <c r="FP367" s="82"/>
      <c r="FQ367" s="82"/>
      <c r="FR367" s="82"/>
      <c r="FS367" s="82"/>
      <c r="FT367" s="82"/>
      <c r="FU367" s="82"/>
      <c r="FV367" s="82"/>
      <c r="FW367" s="82"/>
    </row>
    <row r="368" spans="1:179" s="85" customFormat="1" ht="25.5">
      <c r="A368" s="361">
        <v>4</v>
      </c>
      <c r="B368" s="311" t="s">
        <v>1045</v>
      </c>
      <c r="C368" s="314" t="s">
        <v>1119</v>
      </c>
      <c r="D368" s="314" t="s">
        <v>506</v>
      </c>
      <c r="E368" s="91">
        <v>228000</v>
      </c>
      <c r="F368" s="86"/>
      <c r="G368" s="88"/>
      <c r="H368" s="88">
        <v>141000</v>
      </c>
      <c r="I368" s="86"/>
      <c r="J368" s="86"/>
      <c r="K368" s="86"/>
      <c r="L368" s="86"/>
      <c r="M368" s="86">
        <v>148000</v>
      </c>
      <c r="N368" s="86"/>
      <c r="O368" s="88"/>
      <c r="P368" s="88">
        <v>148000</v>
      </c>
      <c r="Q368" s="90">
        <f t="shared" si="52"/>
        <v>5000</v>
      </c>
      <c r="R368" s="86"/>
      <c r="S368" s="86"/>
      <c r="T368" s="88"/>
      <c r="U368" s="88">
        <v>5000</v>
      </c>
      <c r="V368" s="88"/>
      <c r="W368" s="88"/>
      <c r="X368" s="88"/>
      <c r="Y368" s="88"/>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c r="EO368" s="82"/>
      <c r="EP368" s="82"/>
      <c r="EQ368" s="82"/>
      <c r="ER368" s="82"/>
      <c r="ES368" s="82"/>
      <c r="ET368" s="82"/>
      <c r="EU368" s="82"/>
      <c r="EV368" s="82"/>
      <c r="EW368" s="82"/>
      <c r="EX368" s="82"/>
      <c r="EY368" s="82"/>
      <c r="EZ368" s="82"/>
      <c r="FA368" s="82"/>
      <c r="FB368" s="82"/>
      <c r="FC368" s="82"/>
      <c r="FD368" s="82"/>
      <c r="FE368" s="82"/>
      <c r="FF368" s="82"/>
      <c r="FG368" s="82"/>
      <c r="FH368" s="82"/>
      <c r="FI368" s="82"/>
      <c r="FJ368" s="82"/>
      <c r="FK368" s="82"/>
      <c r="FL368" s="82"/>
      <c r="FM368" s="82"/>
      <c r="FN368" s="82"/>
      <c r="FO368" s="82"/>
      <c r="FP368" s="82"/>
      <c r="FQ368" s="82"/>
      <c r="FR368" s="82"/>
      <c r="FS368" s="82"/>
      <c r="FT368" s="82"/>
      <c r="FU368" s="82"/>
      <c r="FV368" s="82"/>
      <c r="FW368" s="82"/>
    </row>
    <row r="369" spans="1:179" s="85" customFormat="1" ht="25.5">
      <c r="A369" s="361">
        <v>5</v>
      </c>
      <c r="B369" s="311" t="s">
        <v>1046</v>
      </c>
      <c r="C369" s="314" t="s">
        <v>325</v>
      </c>
      <c r="D369" s="314" t="s">
        <v>522</v>
      </c>
      <c r="E369" s="91">
        <v>80000</v>
      </c>
      <c r="F369" s="86"/>
      <c r="G369" s="86"/>
      <c r="H369" s="86">
        <v>56000</v>
      </c>
      <c r="I369" s="86"/>
      <c r="J369" s="86"/>
      <c r="K369" s="86"/>
      <c r="L369" s="86"/>
      <c r="M369" s="86">
        <v>72749.771999999997</v>
      </c>
      <c r="N369" s="86"/>
      <c r="O369" s="86"/>
      <c r="P369" s="86">
        <v>72749.771999999997</v>
      </c>
      <c r="Q369" s="90">
        <f t="shared" si="52"/>
        <v>2000</v>
      </c>
      <c r="R369" s="86"/>
      <c r="S369" s="86"/>
      <c r="T369" s="86"/>
      <c r="U369" s="86">
        <v>2000</v>
      </c>
      <c r="V369" s="86"/>
      <c r="W369" s="86"/>
      <c r="X369" s="86"/>
      <c r="Y369" s="86"/>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c r="EO369" s="82"/>
      <c r="EP369" s="82"/>
      <c r="EQ369" s="82"/>
      <c r="ER369" s="82"/>
      <c r="ES369" s="82"/>
      <c r="ET369" s="82"/>
      <c r="EU369" s="82"/>
      <c r="EV369" s="82"/>
      <c r="EW369" s="82"/>
      <c r="EX369" s="82"/>
      <c r="EY369" s="82"/>
      <c r="EZ369" s="82"/>
      <c r="FA369" s="82"/>
      <c r="FB369" s="82"/>
      <c r="FC369" s="82"/>
      <c r="FD369" s="82"/>
      <c r="FE369" s="82"/>
      <c r="FF369" s="82"/>
      <c r="FG369" s="82"/>
      <c r="FH369" s="82"/>
      <c r="FI369" s="82"/>
      <c r="FJ369" s="82"/>
      <c r="FK369" s="82"/>
      <c r="FL369" s="82"/>
      <c r="FM369" s="82"/>
      <c r="FN369" s="82"/>
      <c r="FO369" s="82"/>
      <c r="FP369" s="82"/>
      <c r="FQ369" s="82"/>
      <c r="FR369" s="82"/>
      <c r="FS369" s="82"/>
      <c r="FT369" s="82"/>
      <c r="FU369" s="82"/>
      <c r="FV369" s="82"/>
      <c r="FW369" s="82"/>
    </row>
    <row r="370" spans="1:179" s="85" customFormat="1" ht="51">
      <c r="A370" s="361">
        <v>6</v>
      </c>
      <c r="B370" s="311" t="s">
        <v>497</v>
      </c>
      <c r="C370" s="314" t="s">
        <v>1120</v>
      </c>
      <c r="D370" s="314" t="s">
        <v>498</v>
      </c>
      <c r="E370" s="91">
        <v>144918</v>
      </c>
      <c r="F370" s="86"/>
      <c r="G370" s="88"/>
      <c r="H370" s="88">
        <v>144918</v>
      </c>
      <c r="I370" s="86"/>
      <c r="J370" s="86"/>
      <c r="K370" s="86"/>
      <c r="L370" s="88"/>
      <c r="M370" s="86">
        <v>145139.90498799999</v>
      </c>
      <c r="N370" s="86"/>
      <c r="O370" s="88"/>
      <c r="P370" s="88">
        <v>145139.90498799999</v>
      </c>
      <c r="Q370" s="90">
        <f t="shared" si="52"/>
        <v>1000</v>
      </c>
      <c r="R370" s="86"/>
      <c r="S370" s="86"/>
      <c r="T370" s="88">
        <v>1000</v>
      </c>
      <c r="U370" s="88"/>
      <c r="V370" s="88"/>
      <c r="W370" s="88"/>
      <c r="X370" s="88"/>
      <c r="Y370" s="88"/>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c r="EO370" s="82"/>
      <c r="EP370" s="82"/>
      <c r="EQ370" s="82"/>
      <c r="ER370" s="82"/>
      <c r="ES370" s="82"/>
      <c r="ET370" s="82"/>
      <c r="EU370" s="82"/>
      <c r="EV370" s="82"/>
      <c r="EW370" s="82"/>
      <c r="EX370" s="82"/>
      <c r="EY370" s="82"/>
      <c r="EZ370" s="82"/>
      <c r="FA370" s="82"/>
      <c r="FB370" s="82"/>
      <c r="FC370" s="82"/>
      <c r="FD370" s="82"/>
      <c r="FE370" s="82"/>
      <c r="FF370" s="82"/>
      <c r="FG370" s="82"/>
      <c r="FH370" s="82"/>
      <c r="FI370" s="82"/>
      <c r="FJ370" s="82"/>
      <c r="FK370" s="82"/>
      <c r="FL370" s="82"/>
      <c r="FM370" s="82"/>
      <c r="FN370" s="82"/>
      <c r="FO370" s="82"/>
      <c r="FP370" s="82"/>
      <c r="FQ370" s="82"/>
      <c r="FR370" s="82"/>
      <c r="FS370" s="82"/>
      <c r="FT370" s="82"/>
      <c r="FU370" s="82"/>
      <c r="FV370" s="82"/>
      <c r="FW370" s="82"/>
    </row>
    <row r="371" spans="1:179" s="85" customFormat="1" ht="38.25">
      <c r="A371" s="361">
        <v>7</v>
      </c>
      <c r="B371" s="311" t="s">
        <v>499</v>
      </c>
      <c r="C371" s="314" t="s">
        <v>1120</v>
      </c>
      <c r="D371" s="314" t="s">
        <v>500</v>
      </c>
      <c r="E371" s="91">
        <v>419999</v>
      </c>
      <c r="F371" s="86"/>
      <c r="G371" s="88"/>
      <c r="H371" s="88">
        <v>386999</v>
      </c>
      <c r="I371" s="86"/>
      <c r="J371" s="86"/>
      <c r="K371" s="86"/>
      <c r="L371" s="88"/>
      <c r="M371" s="86">
        <v>488692.05187299999</v>
      </c>
      <c r="N371" s="86"/>
      <c r="O371" s="88"/>
      <c r="P371" s="88">
        <v>488692.05187299999</v>
      </c>
      <c r="Q371" s="90">
        <f t="shared" si="52"/>
        <v>10000</v>
      </c>
      <c r="R371" s="86"/>
      <c r="S371" s="86"/>
      <c r="T371" s="88">
        <v>10000</v>
      </c>
      <c r="U371" s="88"/>
      <c r="V371" s="88"/>
      <c r="W371" s="88"/>
      <c r="X371" s="88"/>
      <c r="Y371" s="88"/>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c r="EO371" s="82"/>
      <c r="EP371" s="82"/>
      <c r="EQ371" s="82"/>
      <c r="ER371" s="82"/>
      <c r="ES371" s="82"/>
      <c r="ET371" s="82"/>
      <c r="EU371" s="82"/>
      <c r="EV371" s="82"/>
      <c r="EW371" s="82"/>
      <c r="EX371" s="82"/>
      <c r="EY371" s="82"/>
      <c r="EZ371" s="82"/>
      <c r="FA371" s="82"/>
      <c r="FB371" s="82"/>
      <c r="FC371" s="82"/>
      <c r="FD371" s="82"/>
      <c r="FE371" s="82"/>
      <c r="FF371" s="82"/>
      <c r="FG371" s="82"/>
      <c r="FH371" s="82"/>
      <c r="FI371" s="82"/>
      <c r="FJ371" s="82"/>
      <c r="FK371" s="82"/>
      <c r="FL371" s="82"/>
      <c r="FM371" s="82"/>
      <c r="FN371" s="82"/>
      <c r="FO371" s="82"/>
      <c r="FP371" s="82"/>
      <c r="FQ371" s="82"/>
      <c r="FR371" s="82"/>
      <c r="FS371" s="82"/>
      <c r="FT371" s="82"/>
      <c r="FU371" s="82"/>
      <c r="FV371" s="82"/>
      <c r="FW371" s="82"/>
    </row>
    <row r="372" spans="1:179" s="85" customFormat="1" ht="51">
      <c r="A372" s="361">
        <v>8</v>
      </c>
      <c r="B372" s="311" t="s">
        <v>501</v>
      </c>
      <c r="C372" s="314" t="s">
        <v>1120</v>
      </c>
      <c r="D372" s="314" t="s">
        <v>1121</v>
      </c>
      <c r="E372" s="91">
        <v>113371.647</v>
      </c>
      <c r="F372" s="86"/>
      <c r="G372" s="86"/>
      <c r="H372" s="86">
        <v>113371.647</v>
      </c>
      <c r="I372" s="86"/>
      <c r="J372" s="86"/>
      <c r="K372" s="86"/>
      <c r="L372" s="86"/>
      <c r="M372" s="86">
        <v>149156.77300000002</v>
      </c>
      <c r="N372" s="86"/>
      <c r="O372" s="86"/>
      <c r="P372" s="86">
        <v>149156.77300000002</v>
      </c>
      <c r="Q372" s="90">
        <f t="shared" si="52"/>
        <v>7000</v>
      </c>
      <c r="R372" s="86"/>
      <c r="S372" s="86"/>
      <c r="T372" s="86">
        <v>5000</v>
      </c>
      <c r="U372" s="86">
        <v>2000</v>
      </c>
      <c r="V372" s="86"/>
      <c r="W372" s="86"/>
      <c r="X372" s="86"/>
      <c r="Y372" s="86"/>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c r="EO372" s="82"/>
      <c r="EP372" s="82"/>
      <c r="EQ372" s="82"/>
      <c r="ER372" s="82"/>
      <c r="ES372" s="82"/>
      <c r="ET372" s="82"/>
      <c r="EU372" s="82"/>
      <c r="EV372" s="82"/>
      <c r="EW372" s="82"/>
      <c r="EX372" s="82"/>
      <c r="EY372" s="82"/>
      <c r="EZ372" s="82"/>
      <c r="FA372" s="82"/>
      <c r="FB372" s="82"/>
      <c r="FC372" s="82"/>
      <c r="FD372" s="82"/>
      <c r="FE372" s="82"/>
      <c r="FF372" s="82"/>
      <c r="FG372" s="82"/>
      <c r="FH372" s="82"/>
      <c r="FI372" s="82"/>
      <c r="FJ372" s="82"/>
      <c r="FK372" s="82"/>
      <c r="FL372" s="82"/>
      <c r="FM372" s="82"/>
      <c r="FN372" s="82"/>
      <c r="FO372" s="82"/>
      <c r="FP372" s="82"/>
      <c r="FQ372" s="82"/>
      <c r="FR372" s="82"/>
      <c r="FS372" s="82"/>
      <c r="FT372" s="82"/>
      <c r="FU372" s="82"/>
      <c r="FV372" s="82"/>
      <c r="FW372" s="82"/>
    </row>
    <row r="373" spans="1:179" s="85" customFormat="1" ht="25.5">
      <c r="A373" s="361">
        <v>9</v>
      </c>
      <c r="B373" s="311" t="s">
        <v>514</v>
      </c>
      <c r="C373" s="314" t="s">
        <v>401</v>
      </c>
      <c r="D373" s="314" t="s">
        <v>515</v>
      </c>
      <c r="E373" s="91">
        <v>220000</v>
      </c>
      <c r="F373" s="86"/>
      <c r="G373" s="88"/>
      <c r="H373" s="88">
        <v>187000</v>
      </c>
      <c r="I373" s="86"/>
      <c r="J373" s="86"/>
      <c r="K373" s="86"/>
      <c r="L373" s="86"/>
      <c r="M373" s="86">
        <v>221600</v>
      </c>
      <c r="N373" s="86"/>
      <c r="O373" s="88"/>
      <c r="P373" s="88">
        <v>221600</v>
      </c>
      <c r="Q373" s="90">
        <f t="shared" si="52"/>
        <v>8000</v>
      </c>
      <c r="R373" s="86"/>
      <c r="S373" s="86"/>
      <c r="T373" s="88"/>
      <c r="U373" s="88">
        <v>8000</v>
      </c>
      <c r="V373" s="88"/>
      <c r="W373" s="88"/>
      <c r="X373" s="88"/>
      <c r="Y373" s="88"/>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c r="EO373" s="82"/>
      <c r="EP373" s="82"/>
      <c r="EQ373" s="82"/>
      <c r="ER373" s="82"/>
      <c r="ES373" s="82"/>
      <c r="ET373" s="82"/>
      <c r="EU373" s="82"/>
      <c r="EV373" s="82"/>
      <c r="EW373" s="82"/>
      <c r="EX373" s="82"/>
      <c r="EY373" s="82"/>
      <c r="EZ373" s="82"/>
      <c r="FA373" s="82"/>
      <c r="FB373" s="82"/>
      <c r="FC373" s="82"/>
      <c r="FD373" s="82"/>
      <c r="FE373" s="82"/>
      <c r="FF373" s="82"/>
      <c r="FG373" s="82"/>
      <c r="FH373" s="82"/>
      <c r="FI373" s="82"/>
      <c r="FJ373" s="82"/>
      <c r="FK373" s="82"/>
      <c r="FL373" s="82"/>
      <c r="FM373" s="82"/>
      <c r="FN373" s="82"/>
      <c r="FO373" s="82"/>
      <c r="FP373" s="82"/>
      <c r="FQ373" s="82"/>
      <c r="FR373" s="82"/>
      <c r="FS373" s="82"/>
      <c r="FT373" s="82"/>
      <c r="FU373" s="82"/>
      <c r="FV373" s="82"/>
      <c r="FW373" s="82"/>
    </row>
    <row r="374" spans="1:179" s="85" customFormat="1" ht="25.5">
      <c r="A374" s="361">
        <v>10</v>
      </c>
      <c r="B374" s="311" t="s">
        <v>520</v>
      </c>
      <c r="C374" s="314" t="s">
        <v>340</v>
      </c>
      <c r="D374" s="314" t="s">
        <v>521</v>
      </c>
      <c r="E374" s="91">
        <v>120000</v>
      </c>
      <c r="F374" s="86"/>
      <c r="G374" s="88"/>
      <c r="H374" s="88">
        <v>84000</v>
      </c>
      <c r="I374" s="86"/>
      <c r="J374" s="86"/>
      <c r="K374" s="86"/>
      <c r="L374" s="88"/>
      <c r="M374" s="86">
        <v>88000</v>
      </c>
      <c r="N374" s="86"/>
      <c r="O374" s="88"/>
      <c r="P374" s="88">
        <v>88000</v>
      </c>
      <c r="Q374" s="90">
        <f t="shared" si="52"/>
        <v>5000</v>
      </c>
      <c r="R374" s="86"/>
      <c r="S374" s="86"/>
      <c r="T374" s="88"/>
      <c r="U374" s="88">
        <v>5000</v>
      </c>
      <c r="V374" s="88"/>
      <c r="W374" s="88"/>
      <c r="X374" s="88"/>
      <c r="Y374" s="88"/>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c r="EO374" s="82"/>
      <c r="EP374" s="82"/>
      <c r="EQ374" s="82"/>
      <c r="ER374" s="82"/>
      <c r="ES374" s="82"/>
      <c r="ET374" s="82"/>
      <c r="EU374" s="82"/>
      <c r="EV374" s="82"/>
      <c r="EW374" s="82"/>
      <c r="EX374" s="82"/>
      <c r="EY374" s="82"/>
      <c r="EZ374" s="82"/>
      <c r="FA374" s="82"/>
      <c r="FB374" s="82"/>
      <c r="FC374" s="82"/>
      <c r="FD374" s="82"/>
      <c r="FE374" s="82"/>
      <c r="FF374" s="82"/>
      <c r="FG374" s="82"/>
      <c r="FH374" s="82"/>
      <c r="FI374" s="82"/>
      <c r="FJ374" s="82"/>
      <c r="FK374" s="82"/>
      <c r="FL374" s="82"/>
      <c r="FM374" s="82"/>
      <c r="FN374" s="82"/>
      <c r="FO374" s="82"/>
      <c r="FP374" s="82"/>
      <c r="FQ374" s="82"/>
      <c r="FR374" s="82"/>
      <c r="FS374" s="82"/>
      <c r="FT374" s="82"/>
      <c r="FU374" s="82"/>
      <c r="FV374" s="82"/>
      <c r="FW374" s="82"/>
    </row>
    <row r="375" spans="1:179" s="85" customFormat="1" ht="25.5">
      <c r="A375" s="361">
        <v>11</v>
      </c>
      <c r="B375" s="311" t="s">
        <v>1047</v>
      </c>
      <c r="C375" s="314" t="s">
        <v>400</v>
      </c>
      <c r="D375" s="292" t="s">
        <v>505</v>
      </c>
      <c r="E375" s="91">
        <v>550977.52300000004</v>
      </c>
      <c r="F375" s="86"/>
      <c r="G375" s="88"/>
      <c r="H375" s="88">
        <v>168000</v>
      </c>
      <c r="I375" s="86"/>
      <c r="J375" s="86"/>
      <c r="K375" s="86"/>
      <c r="L375" s="88"/>
      <c r="M375" s="86">
        <v>234000</v>
      </c>
      <c r="N375" s="86"/>
      <c r="O375" s="88"/>
      <c r="P375" s="88">
        <v>234000</v>
      </c>
      <c r="Q375" s="90">
        <f t="shared" si="52"/>
        <v>6000</v>
      </c>
      <c r="R375" s="86"/>
      <c r="S375" s="86"/>
      <c r="T375" s="88"/>
      <c r="U375" s="88">
        <v>6000</v>
      </c>
      <c r="V375" s="88"/>
      <c r="W375" s="88"/>
      <c r="X375" s="88"/>
      <c r="Y375" s="88"/>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c r="EO375" s="82"/>
      <c r="EP375" s="82"/>
      <c r="EQ375" s="82"/>
      <c r="ER375" s="82"/>
      <c r="ES375" s="82"/>
      <c r="ET375" s="82"/>
      <c r="EU375" s="82"/>
      <c r="EV375" s="82"/>
      <c r="EW375" s="82"/>
      <c r="EX375" s="82"/>
      <c r="EY375" s="82"/>
      <c r="EZ375" s="82"/>
      <c r="FA375" s="82"/>
      <c r="FB375" s="82"/>
      <c r="FC375" s="82"/>
      <c r="FD375" s="82"/>
      <c r="FE375" s="82"/>
      <c r="FF375" s="82"/>
      <c r="FG375" s="82"/>
      <c r="FH375" s="82"/>
      <c r="FI375" s="82"/>
      <c r="FJ375" s="82"/>
      <c r="FK375" s="82"/>
      <c r="FL375" s="82"/>
      <c r="FM375" s="82"/>
      <c r="FN375" s="82"/>
      <c r="FO375" s="82"/>
      <c r="FP375" s="82"/>
      <c r="FQ375" s="82"/>
      <c r="FR375" s="82"/>
      <c r="FS375" s="82"/>
      <c r="FT375" s="82"/>
      <c r="FU375" s="82"/>
      <c r="FV375" s="82"/>
      <c r="FW375" s="82"/>
    </row>
    <row r="376" spans="1:179" s="85" customFormat="1" ht="38.25" customHeight="1">
      <c r="A376" s="361">
        <v>12</v>
      </c>
      <c r="B376" s="311" t="s">
        <v>507</v>
      </c>
      <c r="C376" s="314" t="s">
        <v>346</v>
      </c>
      <c r="D376" s="314" t="s">
        <v>508</v>
      </c>
      <c r="E376" s="91">
        <v>280000</v>
      </c>
      <c r="F376" s="86"/>
      <c r="G376" s="88"/>
      <c r="H376" s="88">
        <v>168000</v>
      </c>
      <c r="I376" s="86"/>
      <c r="J376" s="86"/>
      <c r="K376" s="86"/>
      <c r="L376" s="88"/>
      <c r="M376" s="86">
        <v>178986.075705</v>
      </c>
      <c r="N376" s="86"/>
      <c r="O376" s="88"/>
      <c r="P376" s="88">
        <v>178986.075705</v>
      </c>
      <c r="Q376" s="90">
        <f t="shared" si="52"/>
        <v>8000</v>
      </c>
      <c r="R376" s="86"/>
      <c r="S376" s="86"/>
      <c r="T376" s="88"/>
      <c r="U376" s="88">
        <v>8000</v>
      </c>
      <c r="V376" s="88"/>
      <c r="W376" s="88"/>
      <c r="X376" s="88"/>
      <c r="Y376" s="88"/>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c r="EO376" s="82"/>
      <c r="EP376" s="82"/>
      <c r="EQ376" s="82"/>
      <c r="ER376" s="82"/>
      <c r="ES376" s="82"/>
      <c r="ET376" s="82"/>
      <c r="EU376" s="82"/>
      <c r="EV376" s="82"/>
      <c r="EW376" s="82"/>
      <c r="EX376" s="82"/>
      <c r="EY376" s="82"/>
      <c r="EZ376" s="82"/>
      <c r="FA376" s="82"/>
      <c r="FB376" s="82"/>
      <c r="FC376" s="82"/>
      <c r="FD376" s="82"/>
      <c r="FE376" s="82"/>
      <c r="FF376" s="82"/>
      <c r="FG376" s="82"/>
      <c r="FH376" s="82"/>
      <c r="FI376" s="82"/>
      <c r="FJ376" s="82"/>
      <c r="FK376" s="82"/>
      <c r="FL376" s="82"/>
      <c r="FM376" s="82"/>
      <c r="FN376" s="82"/>
      <c r="FO376" s="82"/>
      <c r="FP376" s="82"/>
      <c r="FQ376" s="82"/>
      <c r="FR376" s="82"/>
      <c r="FS376" s="82"/>
      <c r="FT376" s="82"/>
      <c r="FU376" s="82"/>
      <c r="FV376" s="82"/>
      <c r="FW376" s="82"/>
    </row>
    <row r="377" spans="1:179" s="85" customFormat="1" ht="54" customHeight="1">
      <c r="A377" s="361">
        <v>13</v>
      </c>
      <c r="B377" s="311" t="s">
        <v>518</v>
      </c>
      <c r="C377" s="314" t="s">
        <v>412</v>
      </c>
      <c r="D377" s="314" t="s">
        <v>519</v>
      </c>
      <c r="E377" s="91">
        <v>130000</v>
      </c>
      <c r="F377" s="86"/>
      <c r="G377" s="88"/>
      <c r="H377" s="88">
        <v>91000</v>
      </c>
      <c r="I377" s="86"/>
      <c r="J377" s="86"/>
      <c r="K377" s="86"/>
      <c r="L377" s="88"/>
      <c r="M377" s="86">
        <v>134298.86920000002</v>
      </c>
      <c r="N377" s="86"/>
      <c r="O377" s="88"/>
      <c r="P377" s="88">
        <v>134298.86920000002</v>
      </c>
      <c r="Q377" s="90">
        <f t="shared" si="52"/>
        <v>1701</v>
      </c>
      <c r="R377" s="86"/>
      <c r="S377" s="86"/>
      <c r="T377" s="88">
        <v>1701</v>
      </c>
      <c r="U377" s="88"/>
      <c r="V377" s="88"/>
      <c r="W377" s="88"/>
      <c r="X377" s="88"/>
      <c r="Y377" s="88"/>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c r="EO377" s="82"/>
      <c r="EP377" s="82"/>
      <c r="EQ377" s="82"/>
      <c r="ER377" s="82"/>
      <c r="ES377" s="82"/>
      <c r="ET377" s="82"/>
      <c r="EU377" s="82"/>
      <c r="EV377" s="82"/>
      <c r="EW377" s="82"/>
      <c r="EX377" s="82"/>
      <c r="EY377" s="82"/>
      <c r="EZ377" s="82"/>
      <c r="FA377" s="82"/>
      <c r="FB377" s="82"/>
      <c r="FC377" s="82"/>
      <c r="FD377" s="82"/>
      <c r="FE377" s="82"/>
      <c r="FF377" s="82"/>
      <c r="FG377" s="82"/>
      <c r="FH377" s="82"/>
      <c r="FI377" s="82"/>
      <c r="FJ377" s="82"/>
      <c r="FK377" s="82"/>
      <c r="FL377" s="82"/>
      <c r="FM377" s="82"/>
      <c r="FN377" s="82"/>
      <c r="FO377" s="82"/>
      <c r="FP377" s="82"/>
      <c r="FQ377" s="82"/>
      <c r="FR377" s="82"/>
      <c r="FS377" s="82"/>
      <c r="FT377" s="82"/>
      <c r="FU377" s="82"/>
      <c r="FV377" s="82"/>
      <c r="FW377" s="82"/>
    </row>
    <row r="378" spans="1:179" s="85" customFormat="1">
      <c r="A378" s="356" t="s">
        <v>320</v>
      </c>
      <c r="B378" s="267" t="s">
        <v>332</v>
      </c>
      <c r="C378" s="268"/>
      <c r="D378" s="268"/>
      <c r="E378" s="91">
        <v>733824.65600000008</v>
      </c>
      <c r="F378" s="86">
        <v>0</v>
      </c>
      <c r="G378" s="88">
        <v>0</v>
      </c>
      <c r="H378" s="88">
        <v>632828.95700000005</v>
      </c>
      <c r="I378" s="86">
        <v>0</v>
      </c>
      <c r="J378" s="86"/>
      <c r="K378" s="86"/>
      <c r="L378" s="88"/>
      <c r="M378" s="86">
        <v>636941.35797500005</v>
      </c>
      <c r="N378" s="86">
        <v>0</v>
      </c>
      <c r="O378" s="88">
        <v>0</v>
      </c>
      <c r="P378" s="88">
        <v>636941.35797500005</v>
      </c>
      <c r="Q378" s="90">
        <f t="shared" si="52"/>
        <v>40809</v>
      </c>
      <c r="R378" s="86">
        <v>0</v>
      </c>
      <c r="S378" s="86">
        <v>0</v>
      </c>
      <c r="T378" s="88">
        <v>17309</v>
      </c>
      <c r="U378" s="88">
        <v>23500</v>
      </c>
      <c r="V378" s="88">
        <v>0</v>
      </c>
      <c r="W378" s="88">
        <v>0</v>
      </c>
      <c r="X378" s="88"/>
      <c r="Y378" s="88">
        <v>0</v>
      </c>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c r="EO378" s="82"/>
      <c r="EP378" s="82"/>
      <c r="EQ378" s="82"/>
      <c r="ER378" s="82"/>
      <c r="ES378" s="82"/>
      <c r="ET378" s="82"/>
      <c r="EU378" s="82"/>
      <c r="EV378" s="82"/>
      <c r="EW378" s="82"/>
      <c r="EX378" s="82"/>
      <c r="EY378" s="82"/>
      <c r="EZ378" s="82"/>
      <c r="FA378" s="82"/>
      <c r="FB378" s="82"/>
      <c r="FC378" s="82"/>
      <c r="FD378" s="82"/>
      <c r="FE378" s="82"/>
      <c r="FF378" s="82"/>
      <c r="FG378" s="82"/>
      <c r="FH378" s="82"/>
      <c r="FI378" s="82"/>
      <c r="FJ378" s="82"/>
      <c r="FK378" s="82"/>
      <c r="FL378" s="82"/>
      <c r="FM378" s="82"/>
      <c r="FN378" s="82"/>
      <c r="FO378" s="82"/>
      <c r="FP378" s="82"/>
      <c r="FQ378" s="82"/>
      <c r="FR378" s="82"/>
      <c r="FS378" s="82"/>
      <c r="FT378" s="82"/>
      <c r="FU378" s="82"/>
      <c r="FV378" s="82"/>
      <c r="FW378" s="82"/>
    </row>
    <row r="379" spans="1:179" s="85" customFormat="1" ht="51">
      <c r="A379" s="361">
        <v>1</v>
      </c>
      <c r="B379" s="311" t="s">
        <v>1048</v>
      </c>
      <c r="C379" s="422" t="s">
        <v>495</v>
      </c>
      <c r="D379" s="314" t="s">
        <v>1122</v>
      </c>
      <c r="E379" s="91">
        <v>35648</v>
      </c>
      <c r="F379" s="86"/>
      <c r="G379" s="86"/>
      <c r="H379" s="86">
        <v>35648</v>
      </c>
      <c r="I379" s="86"/>
      <c r="J379" s="86"/>
      <c r="K379" s="86"/>
      <c r="L379" s="86"/>
      <c r="M379" s="86">
        <v>36767.169000000002</v>
      </c>
      <c r="N379" s="86"/>
      <c r="O379" s="86"/>
      <c r="P379" s="86">
        <v>36767.169000000002</v>
      </c>
      <c r="Q379" s="90">
        <f t="shared" si="52"/>
        <v>1500</v>
      </c>
      <c r="R379" s="86"/>
      <c r="S379" s="86"/>
      <c r="T379" s="86">
        <v>1500</v>
      </c>
      <c r="U379" s="86"/>
      <c r="V379" s="86"/>
      <c r="W379" s="86"/>
      <c r="X379" s="86"/>
      <c r="Y379" s="86"/>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c r="EO379" s="82"/>
      <c r="EP379" s="82"/>
      <c r="EQ379" s="82"/>
      <c r="ER379" s="82"/>
      <c r="ES379" s="82"/>
      <c r="ET379" s="82"/>
      <c r="EU379" s="82"/>
      <c r="EV379" s="82"/>
      <c r="EW379" s="82"/>
      <c r="EX379" s="82"/>
      <c r="EY379" s="82"/>
      <c r="EZ379" s="82"/>
      <c r="FA379" s="82"/>
      <c r="FB379" s="82"/>
      <c r="FC379" s="82"/>
      <c r="FD379" s="82"/>
      <c r="FE379" s="82"/>
      <c r="FF379" s="82"/>
      <c r="FG379" s="82"/>
      <c r="FH379" s="82"/>
      <c r="FI379" s="82"/>
      <c r="FJ379" s="82"/>
      <c r="FK379" s="82"/>
      <c r="FL379" s="82"/>
      <c r="FM379" s="82"/>
      <c r="FN379" s="82"/>
      <c r="FO379" s="82"/>
      <c r="FP379" s="82"/>
      <c r="FQ379" s="82"/>
      <c r="FR379" s="82"/>
      <c r="FS379" s="82"/>
      <c r="FT379" s="82"/>
      <c r="FU379" s="82"/>
      <c r="FV379" s="82"/>
      <c r="FW379" s="82"/>
    </row>
    <row r="380" spans="1:179" s="85" customFormat="1" ht="51">
      <c r="A380" s="361">
        <v>2</v>
      </c>
      <c r="B380" s="311" t="s">
        <v>496</v>
      </c>
      <c r="C380" s="422"/>
      <c r="D380" s="314" t="s">
        <v>1123</v>
      </c>
      <c r="E380" s="91">
        <v>78968.513000000006</v>
      </c>
      <c r="F380" s="86"/>
      <c r="G380" s="86"/>
      <c r="H380" s="86">
        <v>78968.513000000006</v>
      </c>
      <c r="I380" s="86"/>
      <c r="J380" s="86"/>
      <c r="K380" s="86"/>
      <c r="L380" s="86"/>
      <c r="M380" s="86">
        <v>86505.238975</v>
      </c>
      <c r="N380" s="86"/>
      <c r="O380" s="86"/>
      <c r="P380" s="86">
        <v>86505.238975</v>
      </c>
      <c r="Q380" s="90">
        <f t="shared" si="52"/>
        <v>0</v>
      </c>
      <c r="R380" s="86"/>
      <c r="S380" s="86"/>
      <c r="T380" s="86"/>
      <c r="U380" s="86"/>
      <c r="V380" s="86"/>
      <c r="W380" s="86"/>
      <c r="X380" s="86"/>
      <c r="Y380" s="86"/>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c r="EO380" s="82"/>
      <c r="EP380" s="82"/>
      <c r="EQ380" s="82"/>
      <c r="ER380" s="82"/>
      <c r="ES380" s="82"/>
      <c r="ET380" s="82"/>
      <c r="EU380" s="82"/>
      <c r="EV380" s="82"/>
      <c r="EW380" s="82"/>
      <c r="EX380" s="82"/>
      <c r="EY380" s="82"/>
      <c r="EZ380" s="82"/>
      <c r="FA380" s="82"/>
      <c r="FB380" s="82"/>
      <c r="FC380" s="82"/>
      <c r="FD380" s="82"/>
      <c r="FE380" s="82"/>
      <c r="FF380" s="82"/>
      <c r="FG380" s="82"/>
      <c r="FH380" s="82"/>
      <c r="FI380" s="82"/>
      <c r="FJ380" s="82"/>
      <c r="FK380" s="82"/>
      <c r="FL380" s="82"/>
      <c r="FM380" s="82"/>
      <c r="FN380" s="82"/>
      <c r="FO380" s="82"/>
      <c r="FP380" s="82"/>
      <c r="FQ380" s="82"/>
      <c r="FR380" s="82"/>
      <c r="FS380" s="82"/>
      <c r="FT380" s="82"/>
      <c r="FU380" s="82"/>
      <c r="FV380" s="82"/>
      <c r="FW380" s="82"/>
    </row>
    <row r="381" spans="1:179" s="85" customFormat="1" ht="38.25">
      <c r="A381" s="361">
        <v>3</v>
      </c>
      <c r="B381" s="311" t="s">
        <v>503</v>
      </c>
      <c r="C381" s="314" t="s">
        <v>304</v>
      </c>
      <c r="D381" s="314" t="s">
        <v>504</v>
      </c>
      <c r="E381" s="91">
        <v>59269</v>
      </c>
      <c r="F381" s="86"/>
      <c r="G381" s="88"/>
      <c r="H381" s="88">
        <v>59269</v>
      </c>
      <c r="I381" s="86"/>
      <c r="J381" s="86"/>
      <c r="K381" s="86"/>
      <c r="L381" s="86"/>
      <c r="M381" s="86">
        <v>106943.393</v>
      </c>
      <c r="N381" s="86"/>
      <c r="O381" s="88"/>
      <c r="P381" s="88">
        <v>106943.393</v>
      </c>
      <c r="Q381" s="90">
        <f t="shared" si="52"/>
        <v>1500</v>
      </c>
      <c r="R381" s="86"/>
      <c r="S381" s="86"/>
      <c r="T381" s="88">
        <v>1500</v>
      </c>
      <c r="U381" s="88"/>
      <c r="V381" s="88"/>
      <c r="W381" s="88"/>
      <c r="X381" s="88"/>
      <c r="Y381" s="88"/>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c r="EO381" s="82"/>
      <c r="EP381" s="82"/>
      <c r="EQ381" s="82"/>
      <c r="ER381" s="82"/>
      <c r="ES381" s="82"/>
      <c r="ET381" s="82"/>
      <c r="EU381" s="82"/>
      <c r="EV381" s="82"/>
      <c r="EW381" s="82"/>
      <c r="EX381" s="82"/>
      <c r="EY381" s="82"/>
      <c r="EZ381" s="82"/>
      <c r="FA381" s="82"/>
      <c r="FB381" s="82"/>
      <c r="FC381" s="82"/>
      <c r="FD381" s="82"/>
      <c r="FE381" s="82"/>
      <c r="FF381" s="82"/>
      <c r="FG381" s="82"/>
      <c r="FH381" s="82"/>
      <c r="FI381" s="82"/>
      <c r="FJ381" s="82"/>
      <c r="FK381" s="82"/>
      <c r="FL381" s="82"/>
      <c r="FM381" s="82"/>
      <c r="FN381" s="82"/>
      <c r="FO381" s="82"/>
      <c r="FP381" s="82"/>
      <c r="FQ381" s="82"/>
      <c r="FR381" s="82"/>
      <c r="FS381" s="82"/>
      <c r="FT381" s="82"/>
      <c r="FU381" s="82"/>
      <c r="FV381" s="82"/>
      <c r="FW381" s="82"/>
    </row>
    <row r="382" spans="1:179" s="85" customFormat="1" ht="25.5">
      <c r="A382" s="361">
        <v>4</v>
      </c>
      <c r="B382" s="311" t="s">
        <v>544</v>
      </c>
      <c r="C382" s="422" t="s">
        <v>346</v>
      </c>
      <c r="D382" s="314" t="s">
        <v>1124</v>
      </c>
      <c r="E382" s="91">
        <v>20995</v>
      </c>
      <c r="F382" s="86"/>
      <c r="G382" s="88"/>
      <c r="H382" s="88">
        <v>20995</v>
      </c>
      <c r="I382" s="86"/>
      <c r="J382" s="86"/>
      <c r="K382" s="86"/>
      <c r="L382" s="88"/>
      <c r="M382" s="86">
        <v>19968.637999999999</v>
      </c>
      <c r="N382" s="86"/>
      <c r="O382" s="88"/>
      <c r="P382" s="88">
        <v>19968.637999999999</v>
      </c>
      <c r="Q382" s="90">
        <f t="shared" si="52"/>
        <v>2000</v>
      </c>
      <c r="R382" s="86"/>
      <c r="S382" s="86"/>
      <c r="T382" s="88"/>
      <c r="U382" s="88">
        <v>2000</v>
      </c>
      <c r="V382" s="88"/>
      <c r="W382" s="88"/>
      <c r="X382" s="88"/>
      <c r="Y382" s="88"/>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c r="EO382" s="82"/>
      <c r="EP382" s="82"/>
      <c r="EQ382" s="82"/>
      <c r="ER382" s="82"/>
      <c r="ES382" s="82"/>
      <c r="ET382" s="82"/>
      <c r="EU382" s="82"/>
      <c r="EV382" s="82"/>
      <c r="EW382" s="82"/>
      <c r="EX382" s="82"/>
      <c r="EY382" s="82"/>
      <c r="EZ382" s="82"/>
      <c r="FA382" s="82"/>
      <c r="FB382" s="82"/>
      <c r="FC382" s="82"/>
      <c r="FD382" s="82"/>
      <c r="FE382" s="82"/>
      <c r="FF382" s="82"/>
      <c r="FG382" s="82"/>
      <c r="FH382" s="82"/>
      <c r="FI382" s="82"/>
      <c r="FJ382" s="82"/>
      <c r="FK382" s="82"/>
      <c r="FL382" s="82"/>
      <c r="FM382" s="82"/>
      <c r="FN382" s="82"/>
      <c r="FO382" s="82"/>
      <c r="FP382" s="82"/>
      <c r="FQ382" s="82"/>
      <c r="FR382" s="82"/>
      <c r="FS382" s="82"/>
      <c r="FT382" s="82"/>
      <c r="FU382" s="82"/>
      <c r="FV382" s="82"/>
      <c r="FW382" s="82"/>
    </row>
    <row r="383" spans="1:179" s="85" customFormat="1" ht="25.5">
      <c r="A383" s="361">
        <v>5</v>
      </c>
      <c r="B383" s="311" t="s">
        <v>545</v>
      </c>
      <c r="C383" s="422"/>
      <c r="D383" s="314" t="s">
        <v>1125</v>
      </c>
      <c r="E383" s="91">
        <v>40000</v>
      </c>
      <c r="F383" s="86"/>
      <c r="G383" s="86"/>
      <c r="H383" s="86">
        <v>40000</v>
      </c>
      <c r="I383" s="86"/>
      <c r="J383" s="86"/>
      <c r="K383" s="86"/>
      <c r="L383" s="86"/>
      <c r="M383" s="86">
        <v>37988.688999999998</v>
      </c>
      <c r="N383" s="86"/>
      <c r="O383" s="86"/>
      <c r="P383" s="86">
        <v>37988.688999999998</v>
      </c>
      <c r="Q383" s="90">
        <f t="shared" si="52"/>
        <v>7000</v>
      </c>
      <c r="R383" s="86"/>
      <c r="S383" s="86"/>
      <c r="T383" s="86"/>
      <c r="U383" s="86">
        <v>7000</v>
      </c>
      <c r="V383" s="86"/>
      <c r="W383" s="86"/>
      <c r="X383" s="86"/>
      <c r="Y383" s="86"/>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c r="EO383" s="82"/>
      <c r="EP383" s="82"/>
      <c r="EQ383" s="82"/>
      <c r="ER383" s="82"/>
      <c r="ES383" s="82"/>
      <c r="ET383" s="82"/>
      <c r="EU383" s="82"/>
      <c r="EV383" s="82"/>
      <c r="EW383" s="82"/>
      <c r="EX383" s="82"/>
      <c r="EY383" s="82"/>
      <c r="EZ383" s="82"/>
      <c r="FA383" s="82"/>
      <c r="FB383" s="82"/>
      <c r="FC383" s="82"/>
      <c r="FD383" s="82"/>
      <c r="FE383" s="82"/>
      <c r="FF383" s="82"/>
      <c r="FG383" s="82"/>
      <c r="FH383" s="82"/>
      <c r="FI383" s="82"/>
      <c r="FJ383" s="82"/>
      <c r="FK383" s="82"/>
      <c r="FL383" s="82"/>
      <c r="FM383" s="82"/>
      <c r="FN383" s="82"/>
      <c r="FO383" s="82"/>
      <c r="FP383" s="82"/>
      <c r="FQ383" s="82"/>
      <c r="FR383" s="82"/>
      <c r="FS383" s="82"/>
      <c r="FT383" s="82"/>
      <c r="FU383" s="82"/>
      <c r="FV383" s="82"/>
      <c r="FW383" s="82"/>
    </row>
    <row r="384" spans="1:179" s="85" customFormat="1" ht="38.25">
      <c r="A384" s="361">
        <v>6</v>
      </c>
      <c r="B384" s="311" t="s">
        <v>1049</v>
      </c>
      <c r="C384" s="314" t="s">
        <v>402</v>
      </c>
      <c r="D384" s="314" t="s">
        <v>1126</v>
      </c>
      <c r="E384" s="91">
        <v>82419</v>
      </c>
      <c r="F384" s="86"/>
      <c r="G384" s="88"/>
      <c r="H384" s="88">
        <v>17500</v>
      </c>
      <c r="I384" s="86"/>
      <c r="J384" s="86"/>
      <c r="K384" s="86"/>
      <c r="L384" s="88"/>
      <c r="M384" s="86">
        <v>17499.699000000001</v>
      </c>
      <c r="N384" s="86"/>
      <c r="O384" s="88"/>
      <c r="P384" s="88">
        <v>17499.699000000001</v>
      </c>
      <c r="Q384" s="90">
        <f t="shared" si="52"/>
        <v>1500</v>
      </c>
      <c r="R384" s="86"/>
      <c r="S384" s="86"/>
      <c r="T384" s="88"/>
      <c r="U384" s="88">
        <v>1500</v>
      </c>
      <c r="V384" s="88"/>
      <c r="W384" s="88"/>
      <c r="X384" s="88"/>
      <c r="Y384" s="88"/>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c r="EO384" s="82"/>
      <c r="EP384" s="82"/>
      <c r="EQ384" s="82"/>
      <c r="ER384" s="82"/>
      <c r="ES384" s="82"/>
      <c r="ET384" s="82"/>
      <c r="EU384" s="82"/>
      <c r="EV384" s="82"/>
      <c r="EW384" s="82"/>
      <c r="EX384" s="82"/>
      <c r="EY384" s="82"/>
      <c r="EZ384" s="82"/>
      <c r="FA384" s="82"/>
      <c r="FB384" s="82"/>
      <c r="FC384" s="82"/>
      <c r="FD384" s="82"/>
      <c r="FE384" s="82"/>
      <c r="FF384" s="82"/>
      <c r="FG384" s="82"/>
      <c r="FH384" s="82"/>
      <c r="FI384" s="82"/>
      <c r="FJ384" s="82"/>
      <c r="FK384" s="82"/>
      <c r="FL384" s="82"/>
      <c r="FM384" s="82"/>
      <c r="FN384" s="82"/>
      <c r="FO384" s="82"/>
      <c r="FP384" s="82"/>
      <c r="FQ384" s="82"/>
      <c r="FR384" s="82"/>
      <c r="FS384" s="82"/>
      <c r="FT384" s="82"/>
      <c r="FU384" s="82"/>
      <c r="FV384" s="82"/>
      <c r="FW384" s="82"/>
    </row>
    <row r="385" spans="1:179" s="85" customFormat="1" ht="51">
      <c r="A385" s="361">
        <v>7</v>
      </c>
      <c r="B385" s="311" t="s">
        <v>1050</v>
      </c>
      <c r="C385" s="314" t="s">
        <v>412</v>
      </c>
      <c r="D385" s="314" t="s">
        <v>779</v>
      </c>
      <c r="E385" s="91">
        <v>67978</v>
      </c>
      <c r="F385" s="86"/>
      <c r="G385" s="88"/>
      <c r="H385" s="88">
        <v>48000</v>
      </c>
      <c r="I385" s="86"/>
      <c r="J385" s="86"/>
      <c r="K385" s="86"/>
      <c r="L385" s="88"/>
      <c r="M385" s="86">
        <v>54810</v>
      </c>
      <c r="N385" s="86"/>
      <c r="O385" s="88"/>
      <c r="P385" s="88">
        <v>54810</v>
      </c>
      <c r="Q385" s="90">
        <f t="shared" si="52"/>
        <v>2000</v>
      </c>
      <c r="R385" s="86"/>
      <c r="S385" s="86"/>
      <c r="T385" s="88">
        <v>1000</v>
      </c>
      <c r="U385" s="88">
        <v>1000</v>
      </c>
      <c r="V385" s="88"/>
      <c r="W385" s="88"/>
      <c r="X385" s="88"/>
      <c r="Y385" s="88"/>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c r="EO385" s="82"/>
      <c r="EP385" s="82"/>
      <c r="EQ385" s="82"/>
      <c r="ER385" s="82"/>
      <c r="ES385" s="82"/>
      <c r="ET385" s="82"/>
      <c r="EU385" s="82"/>
      <c r="EV385" s="82"/>
      <c r="EW385" s="82"/>
      <c r="EX385" s="82"/>
      <c r="EY385" s="82"/>
      <c r="EZ385" s="82"/>
      <c r="FA385" s="82"/>
      <c r="FB385" s="82"/>
      <c r="FC385" s="82"/>
      <c r="FD385" s="82"/>
      <c r="FE385" s="82"/>
      <c r="FF385" s="82"/>
      <c r="FG385" s="82"/>
      <c r="FH385" s="82"/>
      <c r="FI385" s="82"/>
      <c r="FJ385" s="82"/>
      <c r="FK385" s="82"/>
      <c r="FL385" s="82"/>
      <c r="FM385" s="82"/>
      <c r="FN385" s="82"/>
      <c r="FO385" s="82"/>
      <c r="FP385" s="82"/>
      <c r="FQ385" s="82"/>
      <c r="FR385" s="82"/>
      <c r="FS385" s="82"/>
      <c r="FT385" s="82"/>
      <c r="FU385" s="82"/>
      <c r="FV385" s="82"/>
      <c r="FW385" s="82"/>
    </row>
    <row r="386" spans="1:179" s="85" customFormat="1" ht="31.5" customHeight="1">
      <c r="A386" s="361">
        <v>8</v>
      </c>
      <c r="B386" s="311" t="s">
        <v>777</v>
      </c>
      <c r="C386" s="422" t="s">
        <v>495</v>
      </c>
      <c r="D386" s="314" t="s">
        <v>1127</v>
      </c>
      <c r="E386" s="91">
        <v>57280.968999999997</v>
      </c>
      <c r="F386" s="86"/>
      <c r="G386" s="86"/>
      <c r="H386" s="86">
        <v>57280.968999999997</v>
      </c>
      <c r="I386" s="86"/>
      <c r="J386" s="86"/>
      <c r="K386" s="86"/>
      <c r="L386" s="86"/>
      <c r="M386" s="86">
        <v>68711.156000000003</v>
      </c>
      <c r="N386" s="86"/>
      <c r="O386" s="86"/>
      <c r="P386" s="86">
        <v>68711.156000000003</v>
      </c>
      <c r="Q386" s="90">
        <f t="shared" si="52"/>
        <v>7000</v>
      </c>
      <c r="R386" s="86"/>
      <c r="S386" s="86"/>
      <c r="T386" s="86">
        <v>2000</v>
      </c>
      <c r="U386" s="86">
        <v>5000</v>
      </c>
      <c r="V386" s="86"/>
      <c r="W386" s="86"/>
      <c r="X386" s="86"/>
      <c r="Y386" s="86"/>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c r="EO386" s="82"/>
      <c r="EP386" s="82"/>
      <c r="EQ386" s="82"/>
      <c r="ER386" s="82"/>
      <c r="ES386" s="82"/>
      <c r="ET386" s="82"/>
      <c r="EU386" s="82"/>
      <c r="EV386" s="82"/>
      <c r="EW386" s="82"/>
      <c r="EX386" s="82"/>
      <c r="EY386" s="82"/>
      <c r="EZ386" s="82"/>
      <c r="FA386" s="82"/>
      <c r="FB386" s="82"/>
      <c r="FC386" s="82"/>
      <c r="FD386" s="82"/>
      <c r="FE386" s="82"/>
      <c r="FF386" s="82"/>
      <c r="FG386" s="82"/>
      <c r="FH386" s="82"/>
      <c r="FI386" s="82"/>
      <c r="FJ386" s="82"/>
      <c r="FK386" s="82"/>
      <c r="FL386" s="82"/>
      <c r="FM386" s="82"/>
      <c r="FN386" s="82"/>
      <c r="FO386" s="82"/>
      <c r="FP386" s="82"/>
      <c r="FQ386" s="82"/>
      <c r="FR386" s="82"/>
      <c r="FS386" s="82"/>
      <c r="FT386" s="82"/>
      <c r="FU386" s="82"/>
      <c r="FV386" s="82"/>
      <c r="FW386" s="82"/>
    </row>
    <row r="387" spans="1:179" s="85" customFormat="1" ht="63.75">
      <c r="A387" s="361">
        <v>9</v>
      </c>
      <c r="B387" s="311" t="s">
        <v>1051</v>
      </c>
      <c r="C387" s="422"/>
      <c r="D387" s="314" t="s">
        <v>1128</v>
      </c>
      <c r="E387" s="91">
        <v>22550</v>
      </c>
      <c r="F387" s="86"/>
      <c r="G387" s="86"/>
      <c r="H387" s="86">
        <v>22550</v>
      </c>
      <c r="I387" s="86"/>
      <c r="J387" s="86"/>
      <c r="K387" s="86"/>
      <c r="L387" s="86"/>
      <c r="M387" s="86">
        <v>27400</v>
      </c>
      <c r="N387" s="86"/>
      <c r="O387" s="86"/>
      <c r="P387" s="86">
        <v>27400</v>
      </c>
      <c r="Q387" s="90">
        <f t="shared" si="52"/>
        <v>1309</v>
      </c>
      <c r="R387" s="86"/>
      <c r="S387" s="86"/>
      <c r="T387" s="86">
        <v>1309</v>
      </c>
      <c r="U387" s="86"/>
      <c r="V387" s="86"/>
      <c r="W387" s="86"/>
      <c r="X387" s="86"/>
      <c r="Y387" s="86"/>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c r="EO387" s="82"/>
      <c r="EP387" s="82"/>
      <c r="EQ387" s="82"/>
      <c r="ER387" s="82"/>
      <c r="ES387" s="82"/>
      <c r="ET387" s="82"/>
      <c r="EU387" s="82"/>
      <c r="EV387" s="82"/>
      <c r="EW387" s="82"/>
      <c r="EX387" s="82"/>
      <c r="EY387" s="82"/>
      <c r="EZ387" s="82"/>
      <c r="FA387" s="82"/>
      <c r="FB387" s="82"/>
      <c r="FC387" s="82"/>
      <c r="FD387" s="82"/>
      <c r="FE387" s="82"/>
      <c r="FF387" s="82"/>
      <c r="FG387" s="82"/>
      <c r="FH387" s="82"/>
      <c r="FI387" s="82"/>
      <c r="FJ387" s="82"/>
      <c r="FK387" s="82"/>
      <c r="FL387" s="82"/>
      <c r="FM387" s="82"/>
      <c r="FN387" s="82"/>
      <c r="FO387" s="82"/>
      <c r="FP387" s="82"/>
      <c r="FQ387" s="82"/>
      <c r="FR387" s="82"/>
      <c r="FS387" s="82"/>
      <c r="FT387" s="82"/>
      <c r="FU387" s="82"/>
      <c r="FV387" s="82"/>
      <c r="FW387" s="82"/>
    </row>
    <row r="388" spans="1:179" s="85" customFormat="1" ht="25.5">
      <c r="A388" s="361">
        <v>10</v>
      </c>
      <c r="B388" s="311" t="s">
        <v>1052</v>
      </c>
      <c r="C388" s="314" t="s">
        <v>304</v>
      </c>
      <c r="D388" s="314" t="s">
        <v>1129</v>
      </c>
      <c r="E388" s="91">
        <v>37232</v>
      </c>
      <c r="F388" s="86"/>
      <c r="G388" s="88"/>
      <c r="H388" s="88">
        <v>37232</v>
      </c>
      <c r="I388" s="86"/>
      <c r="J388" s="86"/>
      <c r="K388" s="86"/>
      <c r="L388" s="88"/>
      <c r="M388" s="86">
        <v>40741.368999999999</v>
      </c>
      <c r="N388" s="86"/>
      <c r="O388" s="88"/>
      <c r="P388" s="88">
        <v>40741.368999999999</v>
      </c>
      <c r="Q388" s="90">
        <f t="shared" si="52"/>
        <v>2000</v>
      </c>
      <c r="R388" s="86"/>
      <c r="S388" s="86"/>
      <c r="T388" s="88">
        <v>2000</v>
      </c>
      <c r="U388" s="88"/>
      <c r="V388" s="88"/>
      <c r="W388" s="88"/>
      <c r="X388" s="88"/>
      <c r="Y388" s="88"/>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c r="BF388" s="82"/>
      <c r="BG388" s="82"/>
      <c r="BH388" s="82"/>
      <c r="BI388" s="82"/>
      <c r="BJ388" s="82"/>
      <c r="BK388" s="82"/>
      <c r="BL388" s="82"/>
      <c r="BM388" s="82"/>
      <c r="BN388" s="82"/>
      <c r="BO388" s="82"/>
      <c r="BP388" s="82"/>
      <c r="BQ388" s="82"/>
      <c r="BR388" s="82"/>
      <c r="BS388" s="82"/>
      <c r="BT388" s="82"/>
      <c r="BU388" s="8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c r="EO388" s="82"/>
      <c r="EP388" s="82"/>
      <c r="EQ388" s="82"/>
      <c r="ER388" s="82"/>
      <c r="ES388" s="82"/>
      <c r="ET388" s="82"/>
      <c r="EU388" s="82"/>
      <c r="EV388" s="82"/>
      <c r="EW388" s="82"/>
      <c r="EX388" s="82"/>
      <c r="EY388" s="82"/>
      <c r="EZ388" s="82"/>
      <c r="FA388" s="82"/>
      <c r="FB388" s="82"/>
      <c r="FC388" s="82"/>
      <c r="FD388" s="82"/>
      <c r="FE388" s="82"/>
      <c r="FF388" s="82"/>
      <c r="FG388" s="82"/>
      <c r="FH388" s="82"/>
      <c r="FI388" s="82"/>
      <c r="FJ388" s="82"/>
      <c r="FK388" s="82"/>
      <c r="FL388" s="82"/>
      <c r="FM388" s="82"/>
      <c r="FN388" s="82"/>
      <c r="FO388" s="82"/>
      <c r="FP388" s="82"/>
      <c r="FQ388" s="82"/>
      <c r="FR388" s="82"/>
      <c r="FS388" s="82"/>
      <c r="FT388" s="82"/>
      <c r="FU388" s="82"/>
      <c r="FV388" s="82"/>
      <c r="FW388" s="82"/>
    </row>
    <row r="389" spans="1:179" s="85" customFormat="1" ht="38.25">
      <c r="A389" s="361">
        <v>11</v>
      </c>
      <c r="B389" s="311" t="s">
        <v>540</v>
      </c>
      <c r="C389" s="314" t="s">
        <v>304</v>
      </c>
      <c r="D389" s="314" t="s">
        <v>541</v>
      </c>
      <c r="E389" s="91">
        <v>30000</v>
      </c>
      <c r="F389" s="86"/>
      <c r="G389" s="88"/>
      <c r="H389" s="88">
        <v>30000</v>
      </c>
      <c r="I389" s="86"/>
      <c r="J389" s="86"/>
      <c r="K389" s="86"/>
      <c r="L389" s="88"/>
      <c r="M389" s="86">
        <v>23106.006000000001</v>
      </c>
      <c r="N389" s="86"/>
      <c r="O389" s="88"/>
      <c r="P389" s="88">
        <v>23106.006000000001</v>
      </c>
      <c r="Q389" s="90">
        <f t="shared" si="52"/>
        <v>6000</v>
      </c>
      <c r="R389" s="86"/>
      <c r="S389" s="86"/>
      <c r="T389" s="88">
        <v>6000</v>
      </c>
      <c r="U389" s="88"/>
      <c r="V389" s="88"/>
      <c r="W389" s="88"/>
      <c r="X389" s="88"/>
      <c r="Y389" s="88"/>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c r="BH389" s="82"/>
      <c r="BI389" s="82"/>
      <c r="BJ389" s="82"/>
      <c r="BK389" s="82"/>
      <c r="BL389" s="82"/>
      <c r="BM389" s="82"/>
      <c r="BN389" s="82"/>
      <c r="BO389" s="82"/>
      <c r="BP389" s="82"/>
      <c r="BQ389" s="82"/>
      <c r="BR389" s="82"/>
      <c r="BS389" s="82"/>
      <c r="BT389" s="82"/>
      <c r="BU389" s="8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c r="EO389" s="82"/>
      <c r="EP389" s="82"/>
      <c r="EQ389" s="82"/>
      <c r="ER389" s="82"/>
      <c r="ES389" s="82"/>
      <c r="ET389" s="82"/>
      <c r="EU389" s="82"/>
      <c r="EV389" s="82"/>
      <c r="EW389" s="82"/>
      <c r="EX389" s="82"/>
      <c r="EY389" s="82"/>
      <c r="EZ389" s="82"/>
      <c r="FA389" s="82"/>
      <c r="FB389" s="82"/>
      <c r="FC389" s="82"/>
      <c r="FD389" s="82"/>
      <c r="FE389" s="82"/>
      <c r="FF389" s="82"/>
      <c r="FG389" s="82"/>
      <c r="FH389" s="82"/>
      <c r="FI389" s="82"/>
      <c r="FJ389" s="82"/>
      <c r="FK389" s="82"/>
      <c r="FL389" s="82"/>
      <c r="FM389" s="82"/>
      <c r="FN389" s="82"/>
      <c r="FO389" s="82"/>
      <c r="FP389" s="82"/>
      <c r="FQ389" s="82"/>
      <c r="FR389" s="82"/>
      <c r="FS389" s="82"/>
      <c r="FT389" s="82"/>
      <c r="FU389" s="82"/>
      <c r="FV389" s="82"/>
      <c r="FW389" s="82"/>
    </row>
    <row r="390" spans="1:179" s="85" customFormat="1" ht="38.25">
      <c r="A390" s="361">
        <v>12</v>
      </c>
      <c r="B390" s="311" t="s">
        <v>542</v>
      </c>
      <c r="C390" s="314" t="s">
        <v>403</v>
      </c>
      <c r="D390" s="314" t="s">
        <v>543</v>
      </c>
      <c r="E390" s="91">
        <v>59998.699000000001</v>
      </c>
      <c r="F390" s="86"/>
      <c r="G390" s="88"/>
      <c r="H390" s="88">
        <v>54000</v>
      </c>
      <c r="I390" s="86"/>
      <c r="J390" s="86"/>
      <c r="K390" s="86"/>
      <c r="L390" s="88"/>
      <c r="M390" s="86">
        <v>31000</v>
      </c>
      <c r="N390" s="86"/>
      <c r="O390" s="88"/>
      <c r="P390" s="88">
        <v>31000</v>
      </c>
      <c r="Q390" s="90">
        <f t="shared" si="52"/>
        <v>2000</v>
      </c>
      <c r="R390" s="86"/>
      <c r="S390" s="86"/>
      <c r="T390" s="88">
        <v>2000</v>
      </c>
      <c r="U390" s="88"/>
      <c r="V390" s="88"/>
      <c r="W390" s="88"/>
      <c r="X390" s="88"/>
      <c r="Y390" s="88"/>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c r="EO390" s="82"/>
      <c r="EP390" s="82"/>
      <c r="EQ390" s="82"/>
      <c r="ER390" s="82"/>
      <c r="ES390" s="82"/>
      <c r="ET390" s="82"/>
      <c r="EU390" s="82"/>
      <c r="EV390" s="82"/>
      <c r="EW390" s="82"/>
      <c r="EX390" s="82"/>
      <c r="EY390" s="82"/>
      <c r="EZ390" s="82"/>
      <c r="FA390" s="82"/>
      <c r="FB390" s="82"/>
      <c r="FC390" s="82"/>
      <c r="FD390" s="82"/>
      <c r="FE390" s="82"/>
      <c r="FF390" s="82"/>
      <c r="FG390" s="82"/>
      <c r="FH390" s="82"/>
      <c r="FI390" s="82"/>
      <c r="FJ390" s="82"/>
      <c r="FK390" s="82"/>
      <c r="FL390" s="82"/>
      <c r="FM390" s="82"/>
      <c r="FN390" s="82"/>
      <c r="FO390" s="82"/>
      <c r="FP390" s="82"/>
      <c r="FQ390" s="82"/>
      <c r="FR390" s="82"/>
      <c r="FS390" s="82"/>
      <c r="FT390" s="82"/>
      <c r="FU390" s="82"/>
      <c r="FV390" s="82"/>
      <c r="FW390" s="82"/>
    </row>
    <row r="391" spans="1:179" s="85" customFormat="1" ht="25.5">
      <c r="A391" s="361">
        <v>13</v>
      </c>
      <c r="B391" s="311" t="s">
        <v>549</v>
      </c>
      <c r="C391" s="422" t="s">
        <v>413</v>
      </c>
      <c r="D391" s="314" t="s">
        <v>550</v>
      </c>
      <c r="E391" s="91">
        <v>39985.474999999999</v>
      </c>
      <c r="F391" s="86"/>
      <c r="G391" s="88"/>
      <c r="H391" s="88">
        <v>39985.474999999999</v>
      </c>
      <c r="I391" s="86"/>
      <c r="J391" s="86"/>
      <c r="K391" s="86"/>
      <c r="L391" s="88"/>
      <c r="M391" s="86">
        <v>23000</v>
      </c>
      <c r="N391" s="86"/>
      <c r="O391" s="88"/>
      <c r="P391" s="88">
        <v>23000</v>
      </c>
      <c r="Q391" s="90">
        <f t="shared" si="52"/>
        <v>2000</v>
      </c>
      <c r="R391" s="86"/>
      <c r="S391" s="86"/>
      <c r="T391" s="88"/>
      <c r="U391" s="88">
        <v>2000</v>
      </c>
      <c r="V391" s="88"/>
      <c r="W391" s="88"/>
      <c r="X391" s="88"/>
      <c r="Y391" s="88"/>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c r="BF391" s="82"/>
      <c r="BG391" s="82"/>
      <c r="BH391" s="82"/>
      <c r="BI391" s="82"/>
      <c r="BJ391" s="82"/>
      <c r="BK391" s="82"/>
      <c r="BL391" s="82"/>
      <c r="BM391" s="82"/>
      <c r="BN391" s="82"/>
      <c r="BO391" s="82"/>
      <c r="BP391" s="82"/>
      <c r="BQ391" s="82"/>
      <c r="BR391" s="82"/>
      <c r="BS391" s="82"/>
      <c r="BT391" s="82"/>
      <c r="BU391" s="8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c r="EO391" s="82"/>
      <c r="EP391" s="82"/>
      <c r="EQ391" s="82"/>
      <c r="ER391" s="82"/>
      <c r="ES391" s="82"/>
      <c r="ET391" s="82"/>
      <c r="EU391" s="82"/>
      <c r="EV391" s="82"/>
      <c r="EW391" s="82"/>
      <c r="EX391" s="82"/>
      <c r="EY391" s="82"/>
      <c r="EZ391" s="82"/>
      <c r="FA391" s="82"/>
      <c r="FB391" s="82"/>
      <c r="FC391" s="82"/>
      <c r="FD391" s="82"/>
      <c r="FE391" s="82"/>
      <c r="FF391" s="82"/>
      <c r="FG391" s="82"/>
      <c r="FH391" s="82"/>
      <c r="FI391" s="82"/>
      <c r="FJ391" s="82"/>
      <c r="FK391" s="82"/>
      <c r="FL391" s="82"/>
      <c r="FM391" s="82"/>
      <c r="FN391" s="82"/>
      <c r="FO391" s="82"/>
      <c r="FP391" s="82"/>
      <c r="FQ391" s="82"/>
      <c r="FR391" s="82"/>
      <c r="FS391" s="82"/>
      <c r="FT391" s="82"/>
      <c r="FU391" s="82"/>
      <c r="FV391" s="82"/>
      <c r="FW391" s="82"/>
    </row>
    <row r="392" spans="1:179" s="85" customFormat="1" ht="25.5">
      <c r="A392" s="361">
        <v>14</v>
      </c>
      <c r="B392" s="311" t="s">
        <v>547</v>
      </c>
      <c r="C392" s="422"/>
      <c r="D392" s="314" t="s">
        <v>548</v>
      </c>
      <c r="E392" s="91">
        <v>31500</v>
      </c>
      <c r="F392" s="86"/>
      <c r="G392" s="88"/>
      <c r="H392" s="88">
        <v>28400</v>
      </c>
      <c r="I392" s="86"/>
      <c r="J392" s="86"/>
      <c r="K392" s="86"/>
      <c r="L392" s="88"/>
      <c r="M392" s="86">
        <v>23500</v>
      </c>
      <c r="N392" s="86"/>
      <c r="O392" s="88"/>
      <c r="P392" s="88">
        <v>23500</v>
      </c>
      <c r="Q392" s="90">
        <f t="shared" si="52"/>
        <v>1000</v>
      </c>
      <c r="R392" s="86"/>
      <c r="S392" s="86"/>
      <c r="T392" s="88"/>
      <c r="U392" s="88">
        <v>1000</v>
      </c>
      <c r="V392" s="88"/>
      <c r="W392" s="88"/>
      <c r="X392" s="88"/>
      <c r="Y392" s="88"/>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c r="BF392" s="82"/>
      <c r="BG392" s="82"/>
      <c r="BH392" s="82"/>
      <c r="BI392" s="82"/>
      <c r="BJ392" s="82"/>
      <c r="BK392" s="82"/>
      <c r="BL392" s="82"/>
      <c r="BM392" s="82"/>
      <c r="BN392" s="82"/>
      <c r="BO392" s="82"/>
      <c r="BP392" s="82"/>
      <c r="BQ392" s="82"/>
      <c r="BR392" s="82"/>
      <c r="BS392" s="82"/>
      <c r="BT392" s="82"/>
      <c r="BU392" s="8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c r="EO392" s="82"/>
      <c r="EP392" s="82"/>
      <c r="EQ392" s="82"/>
      <c r="ER392" s="82"/>
      <c r="ES392" s="82"/>
      <c r="ET392" s="82"/>
      <c r="EU392" s="82"/>
      <c r="EV392" s="82"/>
      <c r="EW392" s="82"/>
      <c r="EX392" s="82"/>
      <c r="EY392" s="82"/>
      <c r="EZ392" s="82"/>
      <c r="FA392" s="82"/>
      <c r="FB392" s="82"/>
      <c r="FC392" s="82"/>
      <c r="FD392" s="82"/>
      <c r="FE392" s="82"/>
      <c r="FF392" s="82"/>
      <c r="FG392" s="82"/>
      <c r="FH392" s="82"/>
      <c r="FI392" s="82"/>
      <c r="FJ392" s="82"/>
      <c r="FK392" s="82"/>
      <c r="FL392" s="82"/>
      <c r="FM392" s="82"/>
      <c r="FN392" s="82"/>
      <c r="FO392" s="82"/>
      <c r="FP392" s="82"/>
      <c r="FQ392" s="82"/>
      <c r="FR392" s="82"/>
      <c r="FS392" s="82"/>
      <c r="FT392" s="82"/>
      <c r="FU392" s="82"/>
      <c r="FV392" s="82"/>
      <c r="FW392" s="82"/>
    </row>
    <row r="393" spans="1:179" s="85" customFormat="1" ht="25.5">
      <c r="A393" s="361">
        <v>15</v>
      </c>
      <c r="B393" s="311" t="s">
        <v>546</v>
      </c>
      <c r="C393" s="314" t="s">
        <v>340</v>
      </c>
      <c r="D393" s="314" t="s">
        <v>782</v>
      </c>
      <c r="E393" s="91">
        <v>30000</v>
      </c>
      <c r="F393" s="86"/>
      <c r="G393" s="88"/>
      <c r="H393" s="88">
        <v>27000</v>
      </c>
      <c r="I393" s="86"/>
      <c r="J393" s="86"/>
      <c r="K393" s="86"/>
      <c r="L393" s="88"/>
      <c r="M393" s="86">
        <v>16000</v>
      </c>
      <c r="N393" s="86"/>
      <c r="O393" s="88"/>
      <c r="P393" s="88">
        <v>16000</v>
      </c>
      <c r="Q393" s="90">
        <f t="shared" si="52"/>
        <v>2500</v>
      </c>
      <c r="R393" s="86"/>
      <c r="S393" s="86"/>
      <c r="T393" s="88"/>
      <c r="U393" s="88">
        <v>2500</v>
      </c>
      <c r="V393" s="88"/>
      <c r="W393" s="88"/>
      <c r="X393" s="88"/>
      <c r="Y393" s="88"/>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c r="BF393" s="82"/>
      <c r="BG393" s="82"/>
      <c r="BH393" s="82"/>
      <c r="BI393" s="82"/>
      <c r="BJ393" s="82"/>
      <c r="BK393" s="82"/>
      <c r="BL393" s="82"/>
      <c r="BM393" s="82"/>
      <c r="BN393" s="82"/>
      <c r="BO393" s="82"/>
      <c r="BP393" s="82"/>
      <c r="BQ393" s="82"/>
      <c r="BR393" s="82"/>
      <c r="BS393" s="82"/>
      <c r="BT393" s="82"/>
      <c r="BU393" s="8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c r="EO393" s="82"/>
      <c r="EP393" s="82"/>
      <c r="EQ393" s="82"/>
      <c r="ER393" s="82"/>
      <c r="ES393" s="82"/>
      <c r="ET393" s="82"/>
      <c r="EU393" s="82"/>
      <c r="EV393" s="82"/>
      <c r="EW393" s="82"/>
      <c r="EX393" s="82"/>
      <c r="EY393" s="82"/>
      <c r="EZ393" s="82"/>
      <c r="FA393" s="82"/>
      <c r="FB393" s="82"/>
      <c r="FC393" s="82"/>
      <c r="FD393" s="82"/>
      <c r="FE393" s="82"/>
      <c r="FF393" s="82"/>
      <c r="FG393" s="82"/>
      <c r="FH393" s="82"/>
      <c r="FI393" s="82"/>
      <c r="FJ393" s="82"/>
      <c r="FK393" s="82"/>
      <c r="FL393" s="82"/>
      <c r="FM393" s="82"/>
      <c r="FN393" s="82"/>
      <c r="FO393" s="82"/>
      <c r="FP393" s="82"/>
      <c r="FQ393" s="82"/>
      <c r="FR393" s="82"/>
      <c r="FS393" s="82"/>
      <c r="FT393" s="82"/>
      <c r="FU393" s="82"/>
      <c r="FV393" s="82"/>
      <c r="FW393" s="82"/>
    </row>
    <row r="394" spans="1:179" s="85" customFormat="1" ht="25.5">
      <c r="A394" s="361">
        <v>16</v>
      </c>
      <c r="B394" s="311" t="s">
        <v>551</v>
      </c>
      <c r="C394" s="314" t="s">
        <v>341</v>
      </c>
      <c r="D394" s="314" t="s">
        <v>552</v>
      </c>
      <c r="E394" s="91">
        <v>40000</v>
      </c>
      <c r="F394" s="86"/>
      <c r="G394" s="88"/>
      <c r="H394" s="88">
        <v>36000</v>
      </c>
      <c r="I394" s="86"/>
      <c r="J394" s="86"/>
      <c r="K394" s="86"/>
      <c r="L394" s="88"/>
      <c r="M394" s="86">
        <v>23000</v>
      </c>
      <c r="N394" s="86"/>
      <c r="O394" s="88"/>
      <c r="P394" s="88">
        <v>23000</v>
      </c>
      <c r="Q394" s="90">
        <f t="shared" si="52"/>
        <v>1500</v>
      </c>
      <c r="R394" s="86"/>
      <c r="S394" s="86"/>
      <c r="T394" s="88"/>
      <c r="U394" s="88">
        <v>1500</v>
      </c>
      <c r="V394" s="88"/>
      <c r="W394" s="88"/>
      <c r="X394" s="88"/>
      <c r="Y394" s="88"/>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c r="EO394" s="82"/>
      <c r="EP394" s="82"/>
      <c r="EQ394" s="82"/>
      <c r="ER394" s="82"/>
      <c r="ES394" s="82"/>
      <c r="ET394" s="82"/>
      <c r="EU394" s="82"/>
      <c r="EV394" s="82"/>
      <c r="EW394" s="82"/>
      <c r="EX394" s="82"/>
      <c r="EY394" s="82"/>
      <c r="EZ394" s="82"/>
      <c r="FA394" s="82"/>
      <c r="FB394" s="82"/>
      <c r="FC394" s="82"/>
      <c r="FD394" s="82"/>
      <c r="FE394" s="82"/>
      <c r="FF394" s="82"/>
      <c r="FG394" s="82"/>
      <c r="FH394" s="82"/>
      <c r="FI394" s="82"/>
      <c r="FJ394" s="82"/>
      <c r="FK394" s="82"/>
      <c r="FL394" s="82"/>
      <c r="FM394" s="82"/>
      <c r="FN394" s="82"/>
      <c r="FO394" s="82"/>
      <c r="FP394" s="82"/>
      <c r="FQ394" s="82"/>
      <c r="FR394" s="82"/>
      <c r="FS394" s="82"/>
      <c r="FT394" s="82"/>
      <c r="FU394" s="82"/>
      <c r="FV394" s="82"/>
      <c r="FW394" s="82"/>
    </row>
    <row r="395" spans="1:179" s="85" customFormat="1" ht="25.5">
      <c r="A395" s="366">
        <v>-2</v>
      </c>
      <c r="B395" s="267" t="s">
        <v>339</v>
      </c>
      <c r="C395" s="268"/>
      <c r="D395" s="268"/>
      <c r="E395" s="91">
        <v>4015074.429</v>
      </c>
      <c r="F395" s="86">
        <v>0</v>
      </c>
      <c r="G395" s="88">
        <v>25000</v>
      </c>
      <c r="H395" s="88">
        <v>3847236.2340000002</v>
      </c>
      <c r="I395" s="86">
        <v>0</v>
      </c>
      <c r="J395" s="86"/>
      <c r="K395" s="86"/>
      <c r="L395" s="88"/>
      <c r="M395" s="86">
        <v>2562408.9449509997</v>
      </c>
      <c r="N395" s="86">
        <v>49877.865525000001</v>
      </c>
      <c r="O395" s="88">
        <v>0</v>
      </c>
      <c r="P395" s="88">
        <v>2512531.0794259999</v>
      </c>
      <c r="Q395" s="90">
        <f t="shared" si="52"/>
        <v>220000</v>
      </c>
      <c r="R395" s="86">
        <v>0</v>
      </c>
      <c r="S395" s="86">
        <v>0</v>
      </c>
      <c r="T395" s="88">
        <v>32800</v>
      </c>
      <c r="U395" s="88">
        <v>67200</v>
      </c>
      <c r="V395" s="88">
        <v>0</v>
      </c>
      <c r="W395" s="88">
        <v>0</v>
      </c>
      <c r="X395" s="88"/>
      <c r="Y395" s="88">
        <v>120000</v>
      </c>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c r="EO395" s="82"/>
      <c r="EP395" s="82"/>
      <c r="EQ395" s="82"/>
      <c r="ER395" s="82"/>
      <c r="ES395" s="82"/>
      <c r="ET395" s="82"/>
      <c r="EU395" s="82"/>
      <c r="EV395" s="82"/>
      <c r="EW395" s="82"/>
      <c r="EX395" s="82"/>
      <c r="EY395" s="82"/>
      <c r="EZ395" s="82"/>
      <c r="FA395" s="82"/>
      <c r="FB395" s="82"/>
      <c r="FC395" s="82"/>
      <c r="FD395" s="82"/>
      <c r="FE395" s="82"/>
      <c r="FF395" s="82"/>
      <c r="FG395" s="82"/>
      <c r="FH395" s="82"/>
      <c r="FI395" s="82"/>
      <c r="FJ395" s="82"/>
      <c r="FK395" s="82"/>
      <c r="FL395" s="82"/>
      <c r="FM395" s="82"/>
      <c r="FN395" s="82"/>
      <c r="FO395" s="82"/>
      <c r="FP395" s="82"/>
      <c r="FQ395" s="82"/>
      <c r="FR395" s="82"/>
      <c r="FS395" s="82"/>
      <c r="FT395" s="82"/>
      <c r="FU395" s="82"/>
      <c r="FV395" s="82"/>
      <c r="FW395" s="82"/>
    </row>
    <row r="396" spans="1:179" s="85" customFormat="1">
      <c r="A396" s="356" t="s">
        <v>319</v>
      </c>
      <c r="B396" s="267" t="s">
        <v>321</v>
      </c>
      <c r="C396" s="268"/>
      <c r="D396" s="268"/>
      <c r="E396" s="91">
        <v>3889176.429</v>
      </c>
      <c r="F396" s="86">
        <v>0</v>
      </c>
      <c r="G396" s="86">
        <v>25000</v>
      </c>
      <c r="H396" s="86">
        <v>3738538.2340000002</v>
      </c>
      <c r="I396" s="86">
        <v>0</v>
      </c>
      <c r="J396" s="86"/>
      <c r="K396" s="86"/>
      <c r="L396" s="86"/>
      <c r="M396" s="86">
        <v>2531867.9449509997</v>
      </c>
      <c r="N396" s="86">
        <v>49877.865525000001</v>
      </c>
      <c r="O396" s="86">
        <v>0</v>
      </c>
      <c r="P396" s="86">
        <v>2481990.0794259999</v>
      </c>
      <c r="Q396" s="90">
        <f t="shared" si="52"/>
        <v>214000</v>
      </c>
      <c r="R396" s="86">
        <v>0</v>
      </c>
      <c r="S396" s="86">
        <v>0</v>
      </c>
      <c r="T396" s="86">
        <v>32800</v>
      </c>
      <c r="U396" s="86">
        <v>61200</v>
      </c>
      <c r="V396" s="86">
        <v>0</v>
      </c>
      <c r="W396" s="86">
        <v>0</v>
      </c>
      <c r="X396" s="86"/>
      <c r="Y396" s="86">
        <v>120000</v>
      </c>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c r="BF396" s="82"/>
      <c r="BG396" s="82"/>
      <c r="BH396" s="82"/>
      <c r="BI396" s="82"/>
      <c r="BJ396" s="82"/>
      <c r="BK396" s="82"/>
      <c r="BL396" s="82"/>
      <c r="BM396" s="82"/>
      <c r="BN396" s="82"/>
      <c r="BO396" s="82"/>
      <c r="BP396" s="82"/>
      <c r="BQ396" s="82"/>
      <c r="BR396" s="82"/>
      <c r="BS396" s="82"/>
      <c r="BT396" s="82"/>
      <c r="BU396" s="8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c r="EO396" s="82"/>
      <c r="EP396" s="82"/>
      <c r="EQ396" s="82"/>
      <c r="ER396" s="82"/>
      <c r="ES396" s="82"/>
      <c r="ET396" s="82"/>
      <c r="EU396" s="82"/>
      <c r="EV396" s="82"/>
      <c r="EW396" s="82"/>
      <c r="EX396" s="82"/>
      <c r="EY396" s="82"/>
      <c r="EZ396" s="82"/>
      <c r="FA396" s="82"/>
      <c r="FB396" s="82"/>
      <c r="FC396" s="82"/>
      <c r="FD396" s="82"/>
      <c r="FE396" s="82"/>
      <c r="FF396" s="82"/>
      <c r="FG396" s="82"/>
      <c r="FH396" s="82"/>
      <c r="FI396" s="82"/>
      <c r="FJ396" s="82"/>
      <c r="FK396" s="82"/>
      <c r="FL396" s="82"/>
      <c r="FM396" s="82"/>
      <c r="FN396" s="82"/>
      <c r="FO396" s="82"/>
      <c r="FP396" s="82"/>
      <c r="FQ396" s="82"/>
      <c r="FR396" s="82"/>
      <c r="FS396" s="82"/>
      <c r="FT396" s="82"/>
      <c r="FU396" s="82"/>
      <c r="FV396" s="82"/>
      <c r="FW396" s="82"/>
    </row>
    <row r="397" spans="1:179" s="85" customFormat="1" ht="38.25">
      <c r="A397" s="361">
        <v>1</v>
      </c>
      <c r="B397" s="311" t="s">
        <v>361</v>
      </c>
      <c r="C397" s="314" t="s">
        <v>1120</v>
      </c>
      <c r="D397" s="314" t="s">
        <v>362</v>
      </c>
      <c r="E397" s="91">
        <v>1858500</v>
      </c>
      <c r="F397" s="86"/>
      <c r="G397" s="88"/>
      <c r="H397" s="88">
        <v>1858500</v>
      </c>
      <c r="I397" s="86"/>
      <c r="J397" s="86"/>
      <c r="K397" s="86"/>
      <c r="L397" s="88"/>
      <c r="M397" s="86">
        <v>1272523.5698129998</v>
      </c>
      <c r="N397" s="86">
        <v>49877.865525000001</v>
      </c>
      <c r="O397" s="88">
        <v>0</v>
      </c>
      <c r="P397" s="88">
        <v>1222645.7042879998</v>
      </c>
      <c r="Q397" s="90">
        <f t="shared" si="52"/>
        <v>135000</v>
      </c>
      <c r="R397" s="86"/>
      <c r="S397" s="86"/>
      <c r="T397" s="88">
        <v>15000</v>
      </c>
      <c r="U397" s="88"/>
      <c r="V397" s="88"/>
      <c r="W397" s="88"/>
      <c r="X397" s="88"/>
      <c r="Y397" s="88">
        <v>120000</v>
      </c>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c r="EO397" s="82"/>
      <c r="EP397" s="82"/>
      <c r="EQ397" s="82"/>
      <c r="ER397" s="82"/>
      <c r="ES397" s="82"/>
      <c r="ET397" s="82"/>
      <c r="EU397" s="82"/>
      <c r="EV397" s="82"/>
      <c r="EW397" s="82"/>
      <c r="EX397" s="82"/>
      <c r="EY397" s="82"/>
      <c r="EZ397" s="82"/>
      <c r="FA397" s="82"/>
      <c r="FB397" s="82"/>
      <c r="FC397" s="82"/>
      <c r="FD397" s="82"/>
      <c r="FE397" s="82"/>
      <c r="FF397" s="82"/>
      <c r="FG397" s="82"/>
      <c r="FH397" s="82"/>
      <c r="FI397" s="82"/>
      <c r="FJ397" s="82"/>
      <c r="FK397" s="82"/>
      <c r="FL397" s="82"/>
      <c r="FM397" s="82"/>
      <c r="FN397" s="82"/>
      <c r="FO397" s="82"/>
      <c r="FP397" s="82"/>
      <c r="FQ397" s="82"/>
      <c r="FR397" s="82"/>
      <c r="FS397" s="82"/>
      <c r="FT397" s="82"/>
      <c r="FU397" s="82"/>
      <c r="FV397" s="82"/>
      <c r="FW397" s="82"/>
    </row>
    <row r="398" spans="1:179" s="85" customFormat="1" ht="51">
      <c r="A398" s="361">
        <v>2</v>
      </c>
      <c r="B398" s="311" t="s">
        <v>539</v>
      </c>
      <c r="C398" s="314" t="s">
        <v>341</v>
      </c>
      <c r="D398" s="314" t="s">
        <v>776</v>
      </c>
      <c r="E398" s="91">
        <v>133938.234</v>
      </c>
      <c r="F398" s="86"/>
      <c r="G398" s="88"/>
      <c r="H398" s="88">
        <v>126938.234</v>
      </c>
      <c r="I398" s="86"/>
      <c r="J398" s="86"/>
      <c r="K398" s="86"/>
      <c r="L398" s="88"/>
      <c r="M398" s="86">
        <v>211938</v>
      </c>
      <c r="N398" s="86"/>
      <c r="O398" s="88"/>
      <c r="P398" s="88">
        <v>211938</v>
      </c>
      <c r="Q398" s="90">
        <f t="shared" si="52"/>
        <v>2000</v>
      </c>
      <c r="R398" s="86"/>
      <c r="S398" s="86"/>
      <c r="T398" s="88"/>
      <c r="U398" s="88">
        <v>2000</v>
      </c>
      <c r="V398" s="88"/>
      <c r="W398" s="88"/>
      <c r="X398" s="88"/>
      <c r="Y398" s="88"/>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c r="BF398" s="82"/>
      <c r="BG398" s="82"/>
      <c r="BH398" s="82"/>
      <c r="BI398" s="82"/>
      <c r="BJ398" s="82"/>
      <c r="BK398" s="82"/>
      <c r="BL398" s="82"/>
      <c r="BM398" s="82"/>
      <c r="BN398" s="82"/>
      <c r="BO398" s="82"/>
      <c r="BP398" s="82"/>
      <c r="BQ398" s="82"/>
      <c r="BR398" s="82"/>
      <c r="BS398" s="82"/>
      <c r="BT398" s="82"/>
      <c r="BU398" s="8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c r="EO398" s="82"/>
      <c r="EP398" s="82"/>
      <c r="EQ398" s="82"/>
      <c r="ER398" s="82"/>
      <c r="ES398" s="82"/>
      <c r="ET398" s="82"/>
      <c r="EU398" s="82"/>
      <c r="EV398" s="82"/>
      <c r="EW398" s="82"/>
      <c r="EX398" s="82"/>
      <c r="EY398" s="82"/>
      <c r="EZ398" s="82"/>
      <c r="FA398" s="82"/>
      <c r="FB398" s="82"/>
      <c r="FC398" s="82"/>
      <c r="FD398" s="82"/>
      <c r="FE398" s="82"/>
      <c r="FF398" s="82"/>
      <c r="FG398" s="82"/>
      <c r="FH398" s="82"/>
      <c r="FI398" s="82"/>
      <c r="FJ398" s="82"/>
      <c r="FK398" s="82"/>
      <c r="FL398" s="82"/>
      <c r="FM398" s="82"/>
      <c r="FN398" s="82"/>
      <c r="FO398" s="82"/>
      <c r="FP398" s="82"/>
      <c r="FQ398" s="82"/>
      <c r="FR398" s="82"/>
      <c r="FS398" s="82"/>
      <c r="FT398" s="82"/>
      <c r="FU398" s="82"/>
      <c r="FV398" s="82"/>
      <c r="FW398" s="82"/>
    </row>
    <row r="399" spans="1:179" s="85" customFormat="1" ht="51">
      <c r="A399" s="361">
        <v>3</v>
      </c>
      <c r="B399" s="311" t="s">
        <v>502</v>
      </c>
      <c r="C399" s="314" t="s">
        <v>1120</v>
      </c>
      <c r="D399" s="314" t="s">
        <v>771</v>
      </c>
      <c r="E399" s="91">
        <v>267451</v>
      </c>
      <c r="F399" s="86"/>
      <c r="G399" s="88"/>
      <c r="H399" s="88">
        <v>257700</v>
      </c>
      <c r="I399" s="86"/>
      <c r="J399" s="86"/>
      <c r="K399" s="86"/>
      <c r="L399" s="88"/>
      <c r="M399" s="86">
        <v>353826.83100000001</v>
      </c>
      <c r="N399" s="86"/>
      <c r="O399" s="88"/>
      <c r="P399" s="88">
        <v>353826.83100000001</v>
      </c>
      <c r="Q399" s="90">
        <f t="shared" si="52"/>
        <v>20000</v>
      </c>
      <c r="R399" s="86"/>
      <c r="S399" s="86"/>
      <c r="T399" s="88">
        <v>6300</v>
      </c>
      <c r="U399" s="88">
        <v>13700</v>
      </c>
      <c r="V399" s="88"/>
      <c r="W399" s="88"/>
      <c r="X399" s="88"/>
      <c r="Y399" s="88"/>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c r="BF399" s="82"/>
      <c r="BG399" s="82"/>
      <c r="BH399" s="82"/>
      <c r="BI399" s="82"/>
      <c r="BJ399" s="82"/>
      <c r="BK399" s="82"/>
      <c r="BL399" s="82"/>
      <c r="BM399" s="82"/>
      <c r="BN399" s="82"/>
      <c r="BO399" s="82"/>
      <c r="BP399" s="82"/>
      <c r="BQ399" s="82"/>
      <c r="BR399" s="82"/>
      <c r="BS399" s="82"/>
      <c r="BT399" s="82"/>
      <c r="BU399" s="8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c r="EO399" s="82"/>
      <c r="EP399" s="82"/>
      <c r="EQ399" s="82"/>
      <c r="ER399" s="82"/>
      <c r="ES399" s="82"/>
      <c r="ET399" s="82"/>
      <c r="EU399" s="82"/>
      <c r="EV399" s="82"/>
      <c r="EW399" s="82"/>
      <c r="EX399" s="82"/>
      <c r="EY399" s="82"/>
      <c r="EZ399" s="82"/>
      <c r="FA399" s="82"/>
      <c r="FB399" s="82"/>
      <c r="FC399" s="82"/>
      <c r="FD399" s="82"/>
      <c r="FE399" s="82"/>
      <c r="FF399" s="82"/>
      <c r="FG399" s="82"/>
      <c r="FH399" s="82"/>
      <c r="FI399" s="82"/>
      <c r="FJ399" s="82"/>
      <c r="FK399" s="82"/>
      <c r="FL399" s="82"/>
      <c r="FM399" s="82"/>
      <c r="FN399" s="82"/>
      <c r="FO399" s="82"/>
      <c r="FP399" s="82"/>
      <c r="FQ399" s="82"/>
      <c r="FR399" s="82"/>
      <c r="FS399" s="82"/>
      <c r="FT399" s="82"/>
      <c r="FU399" s="82"/>
      <c r="FV399" s="82"/>
      <c r="FW399" s="82"/>
    </row>
    <row r="400" spans="1:179" s="85" customFormat="1" ht="25.5">
      <c r="A400" s="361">
        <v>4</v>
      </c>
      <c r="B400" s="311" t="s">
        <v>509</v>
      </c>
      <c r="C400" s="314" t="s">
        <v>343</v>
      </c>
      <c r="D400" s="314" t="s">
        <v>510</v>
      </c>
      <c r="E400" s="91">
        <v>93942</v>
      </c>
      <c r="F400" s="86"/>
      <c r="G400" s="88"/>
      <c r="H400" s="88">
        <v>84200</v>
      </c>
      <c r="I400" s="86"/>
      <c r="J400" s="86"/>
      <c r="K400" s="86"/>
      <c r="L400" s="88"/>
      <c r="M400" s="86">
        <v>35000</v>
      </c>
      <c r="N400" s="86"/>
      <c r="O400" s="88"/>
      <c r="P400" s="88">
        <v>35000</v>
      </c>
      <c r="Q400" s="90">
        <f t="shared" si="52"/>
        <v>10000</v>
      </c>
      <c r="R400" s="86"/>
      <c r="S400" s="86"/>
      <c r="T400" s="88"/>
      <c r="U400" s="88">
        <v>10000</v>
      </c>
      <c r="V400" s="88"/>
      <c r="W400" s="88"/>
      <c r="X400" s="88"/>
      <c r="Y400" s="88"/>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c r="EO400" s="82"/>
      <c r="EP400" s="82"/>
      <c r="EQ400" s="82"/>
      <c r="ER400" s="82"/>
      <c r="ES400" s="82"/>
      <c r="ET400" s="82"/>
      <c r="EU400" s="82"/>
      <c r="EV400" s="82"/>
      <c r="EW400" s="82"/>
      <c r="EX400" s="82"/>
      <c r="EY400" s="82"/>
      <c r="EZ400" s="82"/>
      <c r="FA400" s="82"/>
      <c r="FB400" s="82"/>
      <c r="FC400" s="82"/>
      <c r="FD400" s="82"/>
      <c r="FE400" s="82"/>
      <c r="FF400" s="82"/>
      <c r="FG400" s="82"/>
      <c r="FH400" s="82"/>
      <c r="FI400" s="82"/>
      <c r="FJ400" s="82"/>
      <c r="FK400" s="82"/>
      <c r="FL400" s="82"/>
      <c r="FM400" s="82"/>
      <c r="FN400" s="82"/>
      <c r="FO400" s="82"/>
      <c r="FP400" s="82"/>
      <c r="FQ400" s="82"/>
      <c r="FR400" s="82"/>
      <c r="FS400" s="82"/>
      <c r="FT400" s="82"/>
      <c r="FU400" s="82"/>
      <c r="FV400" s="82"/>
      <c r="FW400" s="82"/>
    </row>
    <row r="401" spans="1:179" s="85" customFormat="1" ht="38.25">
      <c r="A401" s="361">
        <v>5</v>
      </c>
      <c r="B401" s="311" t="s">
        <v>512</v>
      </c>
      <c r="C401" s="314" t="s">
        <v>353</v>
      </c>
      <c r="D401" s="314" t="s">
        <v>513</v>
      </c>
      <c r="E401" s="91">
        <v>93500</v>
      </c>
      <c r="F401" s="86"/>
      <c r="G401" s="88"/>
      <c r="H401" s="88">
        <v>84200</v>
      </c>
      <c r="I401" s="86"/>
      <c r="J401" s="86"/>
      <c r="K401" s="86"/>
      <c r="L401" s="88"/>
      <c r="M401" s="86">
        <v>30646</v>
      </c>
      <c r="N401" s="86"/>
      <c r="O401" s="88"/>
      <c r="P401" s="88">
        <v>30646</v>
      </c>
      <c r="Q401" s="90">
        <f t="shared" si="52"/>
        <v>2500</v>
      </c>
      <c r="R401" s="86"/>
      <c r="S401" s="86"/>
      <c r="T401" s="88"/>
      <c r="U401" s="88">
        <v>2500</v>
      </c>
      <c r="V401" s="88"/>
      <c r="W401" s="88"/>
      <c r="X401" s="88"/>
      <c r="Y401" s="88"/>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c r="EO401" s="82"/>
      <c r="EP401" s="82"/>
      <c r="EQ401" s="82"/>
      <c r="ER401" s="82"/>
      <c r="ES401" s="82"/>
      <c r="ET401" s="82"/>
      <c r="EU401" s="82"/>
      <c r="EV401" s="82"/>
      <c r="EW401" s="82"/>
      <c r="EX401" s="82"/>
      <c r="EY401" s="82"/>
      <c r="EZ401" s="82"/>
      <c r="FA401" s="82"/>
      <c r="FB401" s="82"/>
      <c r="FC401" s="82"/>
      <c r="FD401" s="82"/>
      <c r="FE401" s="82"/>
      <c r="FF401" s="82"/>
      <c r="FG401" s="82"/>
      <c r="FH401" s="82"/>
      <c r="FI401" s="82"/>
      <c r="FJ401" s="82"/>
      <c r="FK401" s="82"/>
      <c r="FL401" s="82"/>
      <c r="FM401" s="82"/>
      <c r="FN401" s="82"/>
      <c r="FO401" s="82"/>
      <c r="FP401" s="82"/>
      <c r="FQ401" s="82"/>
      <c r="FR401" s="82"/>
      <c r="FS401" s="82"/>
      <c r="FT401" s="82"/>
      <c r="FU401" s="82"/>
      <c r="FV401" s="82"/>
      <c r="FW401" s="82"/>
    </row>
    <row r="402" spans="1:179" s="85" customFormat="1" ht="25.5">
      <c r="A402" s="361">
        <v>6</v>
      </c>
      <c r="B402" s="311" t="s">
        <v>516</v>
      </c>
      <c r="C402" s="314" t="s">
        <v>424</v>
      </c>
      <c r="D402" s="314" t="s">
        <v>517</v>
      </c>
      <c r="E402" s="91">
        <v>110000</v>
      </c>
      <c r="F402" s="86"/>
      <c r="G402" s="88"/>
      <c r="H402" s="88">
        <v>99000</v>
      </c>
      <c r="I402" s="86"/>
      <c r="J402" s="86"/>
      <c r="K402" s="86"/>
      <c r="L402" s="88"/>
      <c r="M402" s="86">
        <v>59255.486000000004</v>
      </c>
      <c r="N402" s="86"/>
      <c r="O402" s="88"/>
      <c r="P402" s="88">
        <v>59255.486000000004</v>
      </c>
      <c r="Q402" s="90">
        <f t="shared" si="52"/>
        <v>2000</v>
      </c>
      <c r="R402" s="86"/>
      <c r="S402" s="86"/>
      <c r="T402" s="88"/>
      <c r="U402" s="88">
        <v>2000</v>
      </c>
      <c r="V402" s="88"/>
      <c r="W402" s="88"/>
      <c r="X402" s="88"/>
      <c r="Y402" s="88"/>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c r="EO402" s="82"/>
      <c r="EP402" s="82"/>
      <c r="EQ402" s="82"/>
      <c r="ER402" s="82"/>
      <c r="ES402" s="82"/>
      <c r="ET402" s="82"/>
      <c r="EU402" s="82"/>
      <c r="EV402" s="82"/>
      <c r="EW402" s="82"/>
      <c r="EX402" s="82"/>
      <c r="EY402" s="82"/>
      <c r="EZ402" s="82"/>
      <c r="FA402" s="82"/>
      <c r="FB402" s="82"/>
      <c r="FC402" s="82"/>
      <c r="FD402" s="82"/>
      <c r="FE402" s="82"/>
      <c r="FF402" s="82"/>
      <c r="FG402" s="82"/>
      <c r="FH402" s="82"/>
      <c r="FI402" s="82"/>
      <c r="FJ402" s="82"/>
      <c r="FK402" s="82"/>
      <c r="FL402" s="82"/>
      <c r="FM402" s="82"/>
      <c r="FN402" s="82"/>
      <c r="FO402" s="82"/>
      <c r="FP402" s="82"/>
      <c r="FQ402" s="82"/>
      <c r="FR402" s="82"/>
      <c r="FS402" s="82"/>
      <c r="FT402" s="82"/>
      <c r="FU402" s="82"/>
      <c r="FV402" s="82"/>
      <c r="FW402" s="82"/>
    </row>
    <row r="403" spans="1:179" s="85" customFormat="1" ht="51">
      <c r="A403" s="361">
        <v>7</v>
      </c>
      <c r="B403" s="311" t="s">
        <v>527</v>
      </c>
      <c r="C403" s="314" t="s">
        <v>345</v>
      </c>
      <c r="D403" s="314" t="s">
        <v>528</v>
      </c>
      <c r="E403" s="91">
        <v>120000</v>
      </c>
      <c r="F403" s="86"/>
      <c r="G403" s="86"/>
      <c r="H403" s="86">
        <v>108000</v>
      </c>
      <c r="I403" s="86"/>
      <c r="J403" s="86"/>
      <c r="K403" s="86"/>
      <c r="L403" s="86"/>
      <c r="M403" s="86">
        <v>27500</v>
      </c>
      <c r="N403" s="86"/>
      <c r="O403" s="86"/>
      <c r="P403" s="86">
        <v>27500</v>
      </c>
      <c r="Q403" s="90">
        <f t="shared" si="52"/>
        <v>4000</v>
      </c>
      <c r="R403" s="86"/>
      <c r="S403" s="86"/>
      <c r="T403" s="86"/>
      <c r="U403" s="86">
        <v>4000</v>
      </c>
      <c r="V403" s="86"/>
      <c r="W403" s="86"/>
      <c r="X403" s="86"/>
      <c r="Y403" s="86"/>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c r="EO403" s="82"/>
      <c r="EP403" s="82"/>
      <c r="EQ403" s="82"/>
      <c r="ER403" s="82"/>
      <c r="ES403" s="82"/>
      <c r="ET403" s="82"/>
      <c r="EU403" s="82"/>
      <c r="EV403" s="82"/>
      <c r="EW403" s="82"/>
      <c r="EX403" s="82"/>
      <c r="EY403" s="82"/>
      <c r="EZ403" s="82"/>
      <c r="FA403" s="82"/>
      <c r="FB403" s="82"/>
      <c r="FC403" s="82"/>
      <c r="FD403" s="82"/>
      <c r="FE403" s="82"/>
      <c r="FF403" s="82"/>
      <c r="FG403" s="82"/>
      <c r="FH403" s="82"/>
      <c r="FI403" s="82"/>
      <c r="FJ403" s="82"/>
      <c r="FK403" s="82"/>
      <c r="FL403" s="82"/>
      <c r="FM403" s="82"/>
      <c r="FN403" s="82"/>
      <c r="FO403" s="82"/>
      <c r="FP403" s="82"/>
      <c r="FQ403" s="82"/>
      <c r="FR403" s="82"/>
      <c r="FS403" s="82"/>
      <c r="FT403" s="82"/>
      <c r="FU403" s="82"/>
      <c r="FV403" s="82"/>
      <c r="FW403" s="82"/>
    </row>
    <row r="404" spans="1:179" s="85" customFormat="1" ht="25.5">
      <c r="A404" s="361">
        <v>8</v>
      </c>
      <c r="B404" s="311" t="s">
        <v>523</v>
      </c>
      <c r="C404" s="314" t="s">
        <v>325</v>
      </c>
      <c r="D404" s="314" t="s">
        <v>524</v>
      </c>
      <c r="E404" s="91">
        <v>170000</v>
      </c>
      <c r="F404" s="86"/>
      <c r="G404" s="88"/>
      <c r="H404" s="88">
        <v>162000</v>
      </c>
      <c r="I404" s="86"/>
      <c r="J404" s="86"/>
      <c r="K404" s="86"/>
      <c r="L404" s="88"/>
      <c r="M404" s="86">
        <v>130926.41191499999</v>
      </c>
      <c r="N404" s="86"/>
      <c r="O404" s="88"/>
      <c r="P404" s="88">
        <v>130926.41191499999</v>
      </c>
      <c r="Q404" s="90">
        <f t="shared" si="52"/>
        <v>5000</v>
      </c>
      <c r="R404" s="86"/>
      <c r="S404" s="86"/>
      <c r="T404" s="88"/>
      <c r="U404" s="88">
        <v>5000</v>
      </c>
      <c r="V404" s="88"/>
      <c r="W404" s="88"/>
      <c r="X404" s="88"/>
      <c r="Y404" s="88"/>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82"/>
      <c r="DL404" s="82"/>
      <c r="DM404" s="82"/>
      <c r="DN404" s="82"/>
      <c r="DO404" s="82"/>
      <c r="DP404" s="82"/>
      <c r="DQ404" s="82"/>
      <c r="DR404" s="82"/>
      <c r="DS404" s="82"/>
      <c r="DT404" s="82"/>
      <c r="DU404" s="82"/>
      <c r="DV404" s="82"/>
      <c r="DW404" s="82"/>
      <c r="DX404" s="82"/>
      <c r="DY404" s="82"/>
      <c r="DZ404" s="82"/>
      <c r="EA404" s="82"/>
      <c r="EB404" s="82"/>
      <c r="EC404" s="82"/>
      <c r="ED404" s="82"/>
      <c r="EE404" s="82"/>
      <c r="EF404" s="82"/>
      <c r="EG404" s="82"/>
      <c r="EH404" s="82"/>
      <c r="EI404" s="82"/>
      <c r="EJ404" s="82"/>
      <c r="EK404" s="82"/>
      <c r="EL404" s="82"/>
      <c r="EM404" s="82"/>
      <c r="EN404" s="82"/>
      <c r="EO404" s="82"/>
      <c r="EP404" s="82"/>
      <c r="EQ404" s="82"/>
      <c r="ER404" s="82"/>
      <c r="ES404" s="82"/>
      <c r="ET404" s="82"/>
      <c r="EU404" s="82"/>
      <c r="EV404" s="82"/>
      <c r="EW404" s="82"/>
      <c r="EX404" s="82"/>
      <c r="EY404" s="82"/>
      <c r="EZ404" s="82"/>
      <c r="FA404" s="82"/>
      <c r="FB404" s="82"/>
      <c r="FC404" s="82"/>
      <c r="FD404" s="82"/>
      <c r="FE404" s="82"/>
      <c r="FF404" s="82"/>
      <c r="FG404" s="82"/>
      <c r="FH404" s="82"/>
      <c r="FI404" s="82"/>
      <c r="FJ404" s="82"/>
      <c r="FK404" s="82"/>
      <c r="FL404" s="82"/>
      <c r="FM404" s="82"/>
      <c r="FN404" s="82"/>
      <c r="FO404" s="82"/>
      <c r="FP404" s="82"/>
      <c r="FQ404" s="82"/>
      <c r="FR404" s="82"/>
      <c r="FS404" s="82"/>
      <c r="FT404" s="82"/>
      <c r="FU404" s="82"/>
      <c r="FV404" s="82"/>
      <c r="FW404" s="82"/>
    </row>
    <row r="405" spans="1:179" s="85" customFormat="1" ht="38.25">
      <c r="A405" s="361">
        <v>9</v>
      </c>
      <c r="B405" s="311" t="s">
        <v>529</v>
      </c>
      <c r="C405" s="422" t="s">
        <v>331</v>
      </c>
      <c r="D405" s="314" t="s">
        <v>530</v>
      </c>
      <c r="E405" s="91">
        <v>150000</v>
      </c>
      <c r="F405" s="86"/>
      <c r="G405" s="88"/>
      <c r="H405" s="88">
        <v>140000</v>
      </c>
      <c r="I405" s="86"/>
      <c r="J405" s="86"/>
      <c r="K405" s="86"/>
      <c r="L405" s="88"/>
      <c r="M405" s="86">
        <v>101545.79122300001</v>
      </c>
      <c r="N405" s="86"/>
      <c r="O405" s="88"/>
      <c r="P405" s="88">
        <v>101545.79122300001</v>
      </c>
      <c r="Q405" s="90">
        <f t="shared" si="52"/>
        <v>2000</v>
      </c>
      <c r="R405" s="86"/>
      <c r="S405" s="86"/>
      <c r="T405" s="88"/>
      <c r="U405" s="88">
        <v>2000</v>
      </c>
      <c r="V405" s="88"/>
      <c r="W405" s="88"/>
      <c r="X405" s="88"/>
      <c r="Y405" s="88"/>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c r="BH405" s="82"/>
      <c r="BI405" s="82"/>
      <c r="BJ405" s="82"/>
      <c r="BK405" s="82"/>
      <c r="BL405" s="82"/>
      <c r="BM405" s="82"/>
      <c r="BN405" s="82"/>
      <c r="BO405" s="82"/>
      <c r="BP405" s="82"/>
      <c r="BQ405" s="82"/>
      <c r="BR405" s="82"/>
      <c r="BS405" s="82"/>
      <c r="BT405" s="82"/>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82"/>
      <c r="DL405" s="82"/>
      <c r="DM405" s="82"/>
      <c r="DN405" s="82"/>
      <c r="DO405" s="82"/>
      <c r="DP405" s="82"/>
      <c r="DQ405" s="82"/>
      <c r="DR405" s="82"/>
      <c r="DS405" s="82"/>
      <c r="DT405" s="82"/>
      <c r="DU405" s="82"/>
      <c r="DV405" s="82"/>
      <c r="DW405" s="82"/>
      <c r="DX405" s="82"/>
      <c r="DY405" s="82"/>
      <c r="DZ405" s="82"/>
      <c r="EA405" s="82"/>
      <c r="EB405" s="82"/>
      <c r="EC405" s="82"/>
      <c r="ED405" s="82"/>
      <c r="EE405" s="82"/>
      <c r="EF405" s="82"/>
      <c r="EG405" s="82"/>
      <c r="EH405" s="82"/>
      <c r="EI405" s="82"/>
      <c r="EJ405" s="82"/>
      <c r="EK405" s="82"/>
      <c r="EL405" s="82"/>
      <c r="EM405" s="82"/>
      <c r="EN405" s="82"/>
      <c r="EO405" s="82"/>
      <c r="EP405" s="82"/>
      <c r="EQ405" s="82"/>
      <c r="ER405" s="82"/>
      <c r="ES405" s="82"/>
      <c r="ET405" s="82"/>
      <c r="EU405" s="82"/>
      <c r="EV405" s="82"/>
      <c r="EW405" s="82"/>
      <c r="EX405" s="82"/>
      <c r="EY405" s="82"/>
      <c r="EZ405" s="82"/>
      <c r="FA405" s="82"/>
      <c r="FB405" s="82"/>
      <c r="FC405" s="82"/>
      <c r="FD405" s="82"/>
      <c r="FE405" s="82"/>
      <c r="FF405" s="82"/>
      <c r="FG405" s="82"/>
      <c r="FH405" s="82"/>
      <c r="FI405" s="82"/>
      <c r="FJ405" s="82"/>
      <c r="FK405" s="82"/>
      <c r="FL405" s="82"/>
      <c r="FM405" s="82"/>
      <c r="FN405" s="82"/>
      <c r="FO405" s="82"/>
      <c r="FP405" s="82"/>
      <c r="FQ405" s="82"/>
      <c r="FR405" s="82"/>
      <c r="FS405" s="82"/>
      <c r="FT405" s="82"/>
      <c r="FU405" s="82"/>
      <c r="FV405" s="82"/>
      <c r="FW405" s="82"/>
    </row>
    <row r="406" spans="1:179" s="85" customFormat="1" ht="25.5">
      <c r="A406" s="361">
        <v>10</v>
      </c>
      <c r="B406" s="311" t="s">
        <v>531</v>
      </c>
      <c r="C406" s="422"/>
      <c r="D406" s="314" t="s">
        <v>532</v>
      </c>
      <c r="E406" s="91">
        <v>149845.19500000001</v>
      </c>
      <c r="F406" s="86"/>
      <c r="G406" s="88"/>
      <c r="H406" s="88">
        <v>140000</v>
      </c>
      <c r="I406" s="86"/>
      <c r="J406" s="86"/>
      <c r="K406" s="86"/>
      <c r="L406" s="88"/>
      <c r="M406" s="86">
        <v>103472.192</v>
      </c>
      <c r="N406" s="86"/>
      <c r="O406" s="88"/>
      <c r="P406" s="88">
        <v>103472.192</v>
      </c>
      <c r="Q406" s="90">
        <f t="shared" si="52"/>
        <v>1500</v>
      </c>
      <c r="R406" s="86"/>
      <c r="S406" s="86"/>
      <c r="T406" s="88"/>
      <c r="U406" s="88">
        <v>1500</v>
      </c>
      <c r="V406" s="88"/>
      <c r="W406" s="88"/>
      <c r="X406" s="88"/>
      <c r="Y406" s="88"/>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c r="BH406" s="82"/>
      <c r="BI406" s="82"/>
      <c r="BJ406" s="82"/>
      <c r="BK406" s="82"/>
      <c r="BL406" s="82"/>
      <c r="BM406" s="82"/>
      <c r="BN406" s="82"/>
      <c r="BO406" s="82"/>
      <c r="BP406" s="82"/>
      <c r="BQ406" s="82"/>
      <c r="BR406" s="82"/>
      <c r="BS406" s="82"/>
      <c r="BT406" s="82"/>
      <c r="BU406" s="82"/>
      <c r="BV406" s="82"/>
      <c r="BW406" s="82"/>
      <c r="BX406" s="82"/>
      <c r="BY406" s="82"/>
      <c r="BZ406" s="82"/>
      <c r="CA406" s="82"/>
      <c r="CB406" s="82"/>
      <c r="CC406" s="82"/>
      <c r="CD406" s="82"/>
      <c r="CE406" s="82"/>
      <c r="CF406" s="82"/>
      <c r="CG406" s="82"/>
      <c r="CH406" s="82"/>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c r="DH406" s="82"/>
      <c r="DI406" s="82"/>
      <c r="DJ406" s="82"/>
      <c r="DK406" s="82"/>
      <c r="DL406" s="82"/>
      <c r="DM406" s="82"/>
      <c r="DN406" s="82"/>
      <c r="DO406" s="82"/>
      <c r="DP406" s="82"/>
      <c r="DQ406" s="82"/>
      <c r="DR406" s="82"/>
      <c r="DS406" s="82"/>
      <c r="DT406" s="82"/>
      <c r="DU406" s="82"/>
      <c r="DV406" s="82"/>
      <c r="DW406" s="82"/>
      <c r="DX406" s="82"/>
      <c r="DY406" s="82"/>
      <c r="DZ406" s="82"/>
      <c r="EA406" s="82"/>
      <c r="EB406" s="82"/>
      <c r="EC406" s="82"/>
      <c r="ED406" s="82"/>
      <c r="EE406" s="82"/>
      <c r="EF406" s="82"/>
      <c r="EG406" s="82"/>
      <c r="EH406" s="82"/>
      <c r="EI406" s="82"/>
      <c r="EJ406" s="82"/>
      <c r="EK406" s="82"/>
      <c r="EL406" s="82"/>
      <c r="EM406" s="82"/>
      <c r="EN406" s="82"/>
      <c r="EO406" s="82"/>
      <c r="EP406" s="82"/>
      <c r="EQ406" s="82"/>
      <c r="ER406" s="82"/>
      <c r="ES406" s="82"/>
      <c r="ET406" s="82"/>
      <c r="EU406" s="82"/>
      <c r="EV406" s="82"/>
      <c r="EW406" s="82"/>
      <c r="EX406" s="82"/>
      <c r="EY406" s="82"/>
      <c r="EZ406" s="82"/>
      <c r="FA406" s="82"/>
      <c r="FB406" s="82"/>
      <c r="FC406" s="82"/>
      <c r="FD406" s="82"/>
      <c r="FE406" s="82"/>
      <c r="FF406" s="82"/>
      <c r="FG406" s="82"/>
      <c r="FH406" s="82"/>
      <c r="FI406" s="82"/>
      <c r="FJ406" s="82"/>
      <c r="FK406" s="82"/>
      <c r="FL406" s="82"/>
      <c r="FM406" s="82"/>
      <c r="FN406" s="82"/>
      <c r="FO406" s="82"/>
      <c r="FP406" s="82"/>
      <c r="FQ406" s="82"/>
      <c r="FR406" s="82"/>
      <c r="FS406" s="82"/>
      <c r="FT406" s="82"/>
      <c r="FU406" s="82"/>
      <c r="FV406" s="82"/>
      <c r="FW406" s="82"/>
    </row>
    <row r="407" spans="1:179" s="85" customFormat="1" ht="25.5">
      <c r="A407" s="361">
        <v>11</v>
      </c>
      <c r="B407" s="311" t="s">
        <v>525</v>
      </c>
      <c r="C407" s="422" t="s">
        <v>413</v>
      </c>
      <c r="D407" s="314" t="s">
        <v>526</v>
      </c>
      <c r="E407" s="91">
        <v>90000</v>
      </c>
      <c r="F407" s="86"/>
      <c r="G407" s="88"/>
      <c r="H407" s="88">
        <v>81000</v>
      </c>
      <c r="I407" s="86"/>
      <c r="J407" s="86"/>
      <c r="K407" s="86"/>
      <c r="L407" s="88"/>
      <c r="M407" s="86">
        <v>19000</v>
      </c>
      <c r="N407" s="86"/>
      <c r="O407" s="88"/>
      <c r="P407" s="88">
        <v>19000</v>
      </c>
      <c r="Q407" s="90">
        <f t="shared" si="52"/>
        <v>3000</v>
      </c>
      <c r="R407" s="86"/>
      <c r="S407" s="86"/>
      <c r="T407" s="88"/>
      <c r="U407" s="88">
        <v>3000</v>
      </c>
      <c r="V407" s="88"/>
      <c r="W407" s="88"/>
      <c r="X407" s="88"/>
      <c r="Y407" s="88"/>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c r="BF407" s="82"/>
      <c r="BG407" s="82"/>
      <c r="BH407" s="82"/>
      <c r="BI407" s="82"/>
      <c r="BJ407" s="82"/>
      <c r="BK407" s="82"/>
      <c r="BL407" s="82"/>
      <c r="BM407" s="82"/>
      <c r="BN407" s="82"/>
      <c r="BO407" s="82"/>
      <c r="BP407" s="82"/>
      <c r="BQ407" s="82"/>
      <c r="BR407" s="82"/>
      <c r="BS407" s="82"/>
      <c r="BT407" s="82"/>
      <c r="BU407" s="82"/>
      <c r="BV407" s="82"/>
      <c r="BW407" s="82"/>
      <c r="BX407" s="82"/>
      <c r="BY407" s="82"/>
      <c r="BZ407" s="82"/>
      <c r="CA407" s="82"/>
      <c r="CB407" s="82"/>
      <c r="CC407" s="82"/>
      <c r="CD407" s="82"/>
      <c r="CE407" s="82"/>
      <c r="CF407" s="82"/>
      <c r="CG407" s="82"/>
      <c r="CH407" s="82"/>
      <c r="CI407" s="82"/>
      <c r="CJ407" s="82"/>
      <c r="CK407" s="82"/>
      <c r="CL407" s="82"/>
      <c r="CM407" s="82"/>
      <c r="CN407" s="82"/>
      <c r="CO407" s="82"/>
      <c r="CP407" s="82"/>
      <c r="CQ407" s="82"/>
      <c r="CR407" s="82"/>
      <c r="CS407" s="82"/>
      <c r="CT407" s="82"/>
      <c r="CU407" s="82"/>
      <c r="CV407" s="82"/>
      <c r="CW407" s="82"/>
      <c r="CX407" s="82"/>
      <c r="CY407" s="82"/>
      <c r="CZ407" s="82"/>
      <c r="DA407" s="82"/>
      <c r="DB407" s="82"/>
      <c r="DC407" s="82"/>
      <c r="DD407" s="82"/>
      <c r="DE407" s="82"/>
      <c r="DF407" s="82"/>
      <c r="DG407" s="82"/>
      <c r="DH407" s="82"/>
      <c r="DI407" s="82"/>
      <c r="DJ407" s="82"/>
      <c r="DK407" s="82"/>
      <c r="DL407" s="82"/>
      <c r="DM407" s="82"/>
      <c r="DN407" s="82"/>
      <c r="DO407" s="82"/>
      <c r="DP407" s="82"/>
      <c r="DQ407" s="82"/>
      <c r="DR407" s="82"/>
      <c r="DS407" s="82"/>
      <c r="DT407" s="82"/>
      <c r="DU407" s="82"/>
      <c r="DV407" s="82"/>
      <c r="DW407" s="82"/>
      <c r="DX407" s="82"/>
      <c r="DY407" s="82"/>
      <c r="DZ407" s="82"/>
      <c r="EA407" s="82"/>
      <c r="EB407" s="82"/>
      <c r="EC407" s="82"/>
      <c r="ED407" s="82"/>
      <c r="EE407" s="82"/>
      <c r="EF407" s="82"/>
      <c r="EG407" s="82"/>
      <c r="EH407" s="82"/>
      <c r="EI407" s="82"/>
      <c r="EJ407" s="82"/>
      <c r="EK407" s="82"/>
      <c r="EL407" s="82"/>
      <c r="EM407" s="82"/>
      <c r="EN407" s="82"/>
      <c r="EO407" s="82"/>
      <c r="EP407" s="82"/>
      <c r="EQ407" s="82"/>
      <c r="ER407" s="82"/>
      <c r="ES407" s="82"/>
      <c r="ET407" s="82"/>
      <c r="EU407" s="82"/>
      <c r="EV407" s="82"/>
      <c r="EW407" s="82"/>
      <c r="EX407" s="82"/>
      <c r="EY407" s="82"/>
      <c r="EZ407" s="82"/>
      <c r="FA407" s="82"/>
      <c r="FB407" s="82"/>
      <c r="FC407" s="82"/>
      <c r="FD407" s="82"/>
      <c r="FE407" s="82"/>
      <c r="FF407" s="82"/>
      <c r="FG407" s="82"/>
      <c r="FH407" s="82"/>
      <c r="FI407" s="82"/>
      <c r="FJ407" s="82"/>
      <c r="FK407" s="82"/>
      <c r="FL407" s="82"/>
      <c r="FM407" s="82"/>
      <c r="FN407" s="82"/>
      <c r="FO407" s="82"/>
      <c r="FP407" s="82"/>
      <c r="FQ407" s="82"/>
      <c r="FR407" s="82"/>
      <c r="FS407" s="82"/>
      <c r="FT407" s="82"/>
      <c r="FU407" s="82"/>
      <c r="FV407" s="82"/>
      <c r="FW407" s="82"/>
    </row>
    <row r="408" spans="1:179" s="85" customFormat="1" ht="38.25">
      <c r="A408" s="361">
        <v>12</v>
      </c>
      <c r="B408" s="311" t="s">
        <v>533</v>
      </c>
      <c r="C408" s="422"/>
      <c r="D408" s="314" t="s">
        <v>534</v>
      </c>
      <c r="E408" s="91">
        <v>150000</v>
      </c>
      <c r="F408" s="86"/>
      <c r="G408" s="88">
        <v>25000</v>
      </c>
      <c r="H408" s="88">
        <v>110000</v>
      </c>
      <c r="I408" s="86"/>
      <c r="J408" s="86"/>
      <c r="K408" s="86"/>
      <c r="L408" s="88"/>
      <c r="M408" s="86">
        <v>51900</v>
      </c>
      <c r="N408" s="86"/>
      <c r="O408" s="88"/>
      <c r="P408" s="88">
        <v>51900</v>
      </c>
      <c r="Q408" s="90">
        <f t="shared" si="52"/>
        <v>5000</v>
      </c>
      <c r="R408" s="86"/>
      <c r="S408" s="86"/>
      <c r="T408" s="88"/>
      <c r="U408" s="88">
        <v>5000</v>
      </c>
      <c r="V408" s="88"/>
      <c r="W408" s="88"/>
      <c r="X408" s="88"/>
      <c r="Y408" s="88"/>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c r="BF408" s="82"/>
      <c r="BG408" s="82"/>
      <c r="BH408" s="82"/>
      <c r="BI408" s="82"/>
      <c r="BJ408" s="82"/>
      <c r="BK408" s="82"/>
      <c r="BL408" s="82"/>
      <c r="BM408" s="82"/>
      <c r="BN408" s="82"/>
      <c r="BO408" s="82"/>
      <c r="BP408" s="82"/>
      <c r="BQ408" s="82"/>
      <c r="BR408" s="82"/>
      <c r="BS408" s="82"/>
      <c r="BT408" s="82"/>
      <c r="BU408" s="82"/>
      <c r="BV408" s="82"/>
      <c r="BW408" s="82"/>
      <c r="BX408" s="82"/>
      <c r="BY408" s="82"/>
      <c r="BZ408" s="82"/>
      <c r="CA408" s="82"/>
      <c r="CB408" s="82"/>
      <c r="CC408" s="82"/>
      <c r="CD408" s="82"/>
      <c r="CE408" s="82"/>
      <c r="CF408" s="82"/>
      <c r="CG408" s="82"/>
      <c r="CH408" s="82"/>
      <c r="CI408" s="82"/>
      <c r="CJ408" s="82"/>
      <c r="CK408" s="82"/>
      <c r="CL408" s="82"/>
      <c r="CM408" s="82"/>
      <c r="CN408" s="82"/>
      <c r="CO408" s="82"/>
      <c r="CP408" s="82"/>
      <c r="CQ408" s="82"/>
      <c r="CR408" s="82"/>
      <c r="CS408" s="82"/>
      <c r="CT408" s="82"/>
      <c r="CU408" s="82"/>
      <c r="CV408" s="82"/>
      <c r="CW408" s="82"/>
      <c r="CX408" s="82"/>
      <c r="CY408" s="82"/>
      <c r="CZ408" s="82"/>
      <c r="DA408" s="82"/>
      <c r="DB408" s="82"/>
      <c r="DC408" s="82"/>
      <c r="DD408" s="82"/>
      <c r="DE408" s="82"/>
      <c r="DF408" s="82"/>
      <c r="DG408" s="82"/>
      <c r="DH408" s="82"/>
      <c r="DI408" s="82"/>
      <c r="DJ408" s="82"/>
      <c r="DK408" s="82"/>
      <c r="DL408" s="82"/>
      <c r="DM408" s="82"/>
      <c r="DN408" s="82"/>
      <c r="DO408" s="82"/>
      <c r="DP408" s="82"/>
      <c r="DQ408" s="82"/>
      <c r="DR408" s="82"/>
      <c r="DS408" s="82"/>
      <c r="DT408" s="82"/>
      <c r="DU408" s="82"/>
      <c r="DV408" s="82"/>
      <c r="DW408" s="82"/>
      <c r="DX408" s="82"/>
      <c r="DY408" s="82"/>
      <c r="DZ408" s="82"/>
      <c r="EA408" s="82"/>
      <c r="EB408" s="82"/>
      <c r="EC408" s="82"/>
      <c r="ED408" s="82"/>
      <c r="EE408" s="82"/>
      <c r="EF408" s="82"/>
      <c r="EG408" s="82"/>
      <c r="EH408" s="82"/>
      <c r="EI408" s="82"/>
      <c r="EJ408" s="82"/>
      <c r="EK408" s="82"/>
      <c r="EL408" s="82"/>
      <c r="EM408" s="82"/>
      <c r="EN408" s="82"/>
      <c r="EO408" s="82"/>
      <c r="EP408" s="82"/>
      <c r="EQ408" s="82"/>
      <c r="ER408" s="82"/>
      <c r="ES408" s="82"/>
      <c r="ET408" s="82"/>
      <c r="EU408" s="82"/>
      <c r="EV408" s="82"/>
      <c r="EW408" s="82"/>
      <c r="EX408" s="82"/>
      <c r="EY408" s="82"/>
      <c r="EZ408" s="82"/>
      <c r="FA408" s="82"/>
      <c r="FB408" s="82"/>
      <c r="FC408" s="82"/>
      <c r="FD408" s="82"/>
      <c r="FE408" s="82"/>
      <c r="FF408" s="82"/>
      <c r="FG408" s="82"/>
      <c r="FH408" s="82"/>
      <c r="FI408" s="82"/>
      <c r="FJ408" s="82"/>
      <c r="FK408" s="82"/>
      <c r="FL408" s="82"/>
      <c r="FM408" s="82"/>
      <c r="FN408" s="82"/>
      <c r="FO408" s="82"/>
      <c r="FP408" s="82"/>
      <c r="FQ408" s="82"/>
      <c r="FR408" s="82"/>
      <c r="FS408" s="82"/>
      <c r="FT408" s="82"/>
      <c r="FU408" s="82"/>
      <c r="FV408" s="82"/>
      <c r="FW408" s="82"/>
    </row>
    <row r="409" spans="1:179" s="85" customFormat="1" ht="38.25">
      <c r="A409" s="361">
        <v>13</v>
      </c>
      <c r="B409" s="311" t="s">
        <v>535</v>
      </c>
      <c r="C409" s="422"/>
      <c r="D409" s="314" t="s">
        <v>536</v>
      </c>
      <c r="E409" s="91">
        <v>152000</v>
      </c>
      <c r="F409" s="86"/>
      <c r="G409" s="88"/>
      <c r="H409" s="88">
        <v>137000</v>
      </c>
      <c r="I409" s="86"/>
      <c r="J409" s="86"/>
      <c r="K409" s="86"/>
      <c r="L409" s="88"/>
      <c r="M409" s="86">
        <v>39000</v>
      </c>
      <c r="N409" s="86"/>
      <c r="O409" s="88"/>
      <c r="P409" s="88">
        <v>39000</v>
      </c>
      <c r="Q409" s="90">
        <f t="shared" si="52"/>
        <v>5000</v>
      </c>
      <c r="R409" s="86"/>
      <c r="S409" s="86"/>
      <c r="T409" s="88"/>
      <c r="U409" s="88">
        <v>5000</v>
      </c>
      <c r="V409" s="88"/>
      <c r="W409" s="88"/>
      <c r="X409" s="88"/>
      <c r="Y409" s="88"/>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c r="BF409" s="82"/>
      <c r="BG409" s="82"/>
      <c r="BH409" s="82"/>
      <c r="BI409" s="82"/>
      <c r="BJ409" s="82"/>
      <c r="BK409" s="82"/>
      <c r="BL409" s="82"/>
      <c r="BM409" s="82"/>
      <c r="BN409" s="82"/>
      <c r="BO409" s="82"/>
      <c r="BP409" s="82"/>
      <c r="BQ409" s="82"/>
      <c r="BR409" s="82"/>
      <c r="BS409" s="82"/>
      <c r="BT409" s="82"/>
      <c r="BU409" s="82"/>
      <c r="BV409" s="82"/>
      <c r="BW409" s="82"/>
      <c r="BX409" s="82"/>
      <c r="BY409" s="82"/>
      <c r="BZ409" s="82"/>
      <c r="CA409" s="82"/>
      <c r="CB409" s="82"/>
      <c r="CC409" s="82"/>
      <c r="CD409" s="82"/>
      <c r="CE409" s="82"/>
      <c r="CF409" s="82"/>
      <c r="CG409" s="82"/>
      <c r="CH409" s="82"/>
      <c r="CI409" s="82"/>
      <c r="CJ409" s="82"/>
      <c r="CK409" s="82"/>
      <c r="CL409" s="82"/>
      <c r="CM409" s="82"/>
      <c r="CN409" s="82"/>
      <c r="CO409" s="82"/>
      <c r="CP409" s="82"/>
      <c r="CQ409" s="82"/>
      <c r="CR409" s="82"/>
      <c r="CS409" s="82"/>
      <c r="CT409" s="82"/>
      <c r="CU409" s="82"/>
      <c r="CV409" s="82"/>
      <c r="CW409" s="82"/>
      <c r="CX409" s="82"/>
      <c r="CY409" s="82"/>
      <c r="CZ409" s="82"/>
      <c r="DA409" s="82"/>
      <c r="DB409" s="82"/>
      <c r="DC409" s="82"/>
      <c r="DD409" s="82"/>
      <c r="DE409" s="82"/>
      <c r="DF409" s="82"/>
      <c r="DG409" s="82"/>
      <c r="DH409" s="82"/>
      <c r="DI409" s="82"/>
      <c r="DJ409" s="82"/>
      <c r="DK409" s="82"/>
      <c r="DL409" s="82"/>
      <c r="DM409" s="82"/>
      <c r="DN409" s="82"/>
      <c r="DO409" s="82"/>
      <c r="DP409" s="82"/>
      <c r="DQ409" s="82"/>
      <c r="DR409" s="82"/>
      <c r="DS409" s="82"/>
      <c r="DT409" s="82"/>
      <c r="DU409" s="82"/>
      <c r="DV409" s="82"/>
      <c r="DW409" s="82"/>
      <c r="DX409" s="82"/>
      <c r="DY409" s="82"/>
      <c r="DZ409" s="82"/>
      <c r="EA409" s="82"/>
      <c r="EB409" s="82"/>
      <c r="EC409" s="82"/>
      <c r="ED409" s="82"/>
      <c r="EE409" s="82"/>
      <c r="EF409" s="82"/>
      <c r="EG409" s="82"/>
      <c r="EH409" s="82"/>
      <c r="EI409" s="82"/>
      <c r="EJ409" s="82"/>
      <c r="EK409" s="82"/>
      <c r="EL409" s="82"/>
      <c r="EM409" s="82"/>
      <c r="EN409" s="82"/>
      <c r="EO409" s="82"/>
      <c r="EP409" s="82"/>
      <c r="EQ409" s="82"/>
      <c r="ER409" s="82"/>
      <c r="ES409" s="82"/>
      <c r="ET409" s="82"/>
      <c r="EU409" s="82"/>
      <c r="EV409" s="82"/>
      <c r="EW409" s="82"/>
      <c r="EX409" s="82"/>
      <c r="EY409" s="82"/>
      <c r="EZ409" s="82"/>
      <c r="FA409" s="82"/>
      <c r="FB409" s="82"/>
      <c r="FC409" s="82"/>
      <c r="FD409" s="82"/>
      <c r="FE409" s="82"/>
      <c r="FF409" s="82"/>
      <c r="FG409" s="82"/>
      <c r="FH409" s="82"/>
      <c r="FI409" s="82"/>
      <c r="FJ409" s="82"/>
      <c r="FK409" s="82"/>
      <c r="FL409" s="82"/>
      <c r="FM409" s="82"/>
      <c r="FN409" s="82"/>
      <c r="FO409" s="82"/>
      <c r="FP409" s="82"/>
      <c r="FQ409" s="82"/>
      <c r="FR409" s="82"/>
      <c r="FS409" s="82"/>
      <c r="FT409" s="82"/>
      <c r="FU409" s="82"/>
      <c r="FV409" s="82"/>
      <c r="FW409" s="82"/>
    </row>
    <row r="410" spans="1:179" s="85" customFormat="1" ht="25.5">
      <c r="A410" s="361">
        <v>14</v>
      </c>
      <c r="B410" s="311" t="s">
        <v>537</v>
      </c>
      <c r="C410" s="422"/>
      <c r="D410" s="314" t="s">
        <v>538</v>
      </c>
      <c r="E410" s="91">
        <v>90000</v>
      </c>
      <c r="F410" s="86"/>
      <c r="G410" s="88"/>
      <c r="H410" s="88">
        <v>90000</v>
      </c>
      <c r="I410" s="86"/>
      <c r="J410" s="86"/>
      <c r="K410" s="86"/>
      <c r="L410" s="88"/>
      <c r="M410" s="86">
        <v>21400</v>
      </c>
      <c r="N410" s="86"/>
      <c r="O410" s="88"/>
      <c r="P410" s="88">
        <v>21400</v>
      </c>
      <c r="Q410" s="90">
        <f t="shared" si="52"/>
        <v>1500</v>
      </c>
      <c r="R410" s="86"/>
      <c r="S410" s="86"/>
      <c r="T410" s="88"/>
      <c r="U410" s="88">
        <v>1500</v>
      </c>
      <c r="V410" s="88"/>
      <c r="W410" s="88"/>
      <c r="X410" s="88"/>
      <c r="Y410" s="88"/>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c r="CR410" s="82"/>
      <c r="CS410" s="82"/>
      <c r="CT410" s="82"/>
      <c r="CU410" s="82"/>
      <c r="CV410" s="82"/>
      <c r="CW410" s="82"/>
      <c r="CX410" s="82"/>
      <c r="CY410" s="82"/>
      <c r="CZ410" s="82"/>
      <c r="DA410" s="82"/>
      <c r="DB410" s="82"/>
      <c r="DC410" s="82"/>
      <c r="DD410" s="82"/>
      <c r="DE410" s="82"/>
      <c r="DF410" s="82"/>
      <c r="DG410" s="82"/>
      <c r="DH410" s="82"/>
      <c r="DI410" s="82"/>
      <c r="DJ410" s="82"/>
      <c r="DK410" s="82"/>
      <c r="DL410" s="82"/>
      <c r="DM410" s="82"/>
      <c r="DN410" s="82"/>
      <c r="DO410" s="82"/>
      <c r="DP410" s="82"/>
      <c r="DQ410" s="82"/>
      <c r="DR410" s="82"/>
      <c r="DS410" s="82"/>
      <c r="DT410" s="82"/>
      <c r="DU410" s="82"/>
      <c r="DV410" s="82"/>
      <c r="DW410" s="82"/>
      <c r="DX410" s="82"/>
      <c r="DY410" s="82"/>
      <c r="DZ410" s="82"/>
      <c r="EA410" s="82"/>
      <c r="EB410" s="82"/>
      <c r="EC410" s="82"/>
      <c r="ED410" s="82"/>
      <c r="EE410" s="82"/>
      <c r="EF410" s="82"/>
      <c r="EG410" s="82"/>
      <c r="EH410" s="82"/>
      <c r="EI410" s="82"/>
      <c r="EJ410" s="82"/>
      <c r="EK410" s="82"/>
      <c r="EL410" s="82"/>
      <c r="EM410" s="82"/>
      <c r="EN410" s="82"/>
      <c r="EO410" s="82"/>
      <c r="EP410" s="82"/>
      <c r="EQ410" s="82"/>
      <c r="ER410" s="82"/>
      <c r="ES410" s="82"/>
      <c r="ET410" s="82"/>
      <c r="EU410" s="82"/>
      <c r="EV410" s="82"/>
      <c r="EW410" s="82"/>
      <c r="EX410" s="82"/>
      <c r="EY410" s="82"/>
      <c r="EZ410" s="82"/>
      <c r="FA410" s="82"/>
      <c r="FB410" s="82"/>
      <c r="FC410" s="82"/>
      <c r="FD410" s="82"/>
      <c r="FE410" s="82"/>
      <c r="FF410" s="82"/>
      <c r="FG410" s="82"/>
      <c r="FH410" s="82"/>
      <c r="FI410" s="82"/>
      <c r="FJ410" s="82"/>
      <c r="FK410" s="82"/>
      <c r="FL410" s="82"/>
      <c r="FM410" s="82"/>
      <c r="FN410" s="82"/>
      <c r="FO410" s="82"/>
      <c r="FP410" s="82"/>
      <c r="FQ410" s="82"/>
      <c r="FR410" s="82"/>
      <c r="FS410" s="82"/>
      <c r="FT410" s="82"/>
      <c r="FU410" s="82"/>
      <c r="FV410" s="82"/>
      <c r="FW410" s="82"/>
    </row>
    <row r="411" spans="1:179" s="85" customFormat="1" ht="38.25">
      <c r="A411" s="361">
        <v>15</v>
      </c>
      <c r="B411" s="311" t="s">
        <v>553</v>
      </c>
      <c r="C411" s="314" t="s">
        <v>495</v>
      </c>
      <c r="D411" s="314" t="s">
        <v>1130</v>
      </c>
      <c r="E411" s="91">
        <v>260000</v>
      </c>
      <c r="F411" s="86"/>
      <c r="G411" s="88"/>
      <c r="H411" s="88">
        <v>260000</v>
      </c>
      <c r="I411" s="86"/>
      <c r="J411" s="86"/>
      <c r="K411" s="86"/>
      <c r="L411" s="88"/>
      <c r="M411" s="86">
        <v>73933.663</v>
      </c>
      <c r="N411" s="86"/>
      <c r="O411" s="88"/>
      <c r="P411" s="88">
        <v>73933.663</v>
      </c>
      <c r="Q411" s="90">
        <f t="shared" si="52"/>
        <v>15500</v>
      </c>
      <c r="R411" s="86"/>
      <c r="S411" s="86"/>
      <c r="T411" s="88">
        <v>11500</v>
      </c>
      <c r="U411" s="88">
        <v>4000</v>
      </c>
      <c r="V411" s="88"/>
      <c r="W411" s="88"/>
      <c r="X411" s="88"/>
      <c r="Y411" s="88"/>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A411" s="82"/>
      <c r="CB411" s="82"/>
      <c r="CC411" s="82"/>
      <c r="CD411" s="82"/>
      <c r="CE411" s="82"/>
      <c r="CF411" s="82"/>
      <c r="CG411" s="82"/>
      <c r="CH411" s="82"/>
      <c r="CI411" s="82"/>
      <c r="CJ411" s="82"/>
      <c r="CK411" s="82"/>
      <c r="CL411" s="82"/>
      <c r="CM411" s="82"/>
      <c r="CN411" s="82"/>
      <c r="CO411" s="82"/>
      <c r="CP411" s="82"/>
      <c r="CQ411" s="82"/>
      <c r="CR411" s="82"/>
      <c r="CS411" s="82"/>
      <c r="CT411" s="82"/>
      <c r="CU411" s="82"/>
      <c r="CV411" s="82"/>
      <c r="CW411" s="82"/>
      <c r="CX411" s="82"/>
      <c r="CY411" s="82"/>
      <c r="CZ411" s="82"/>
      <c r="DA411" s="82"/>
      <c r="DB411" s="82"/>
      <c r="DC411" s="82"/>
      <c r="DD411" s="82"/>
      <c r="DE411" s="82"/>
      <c r="DF411" s="82"/>
      <c r="DG411" s="82"/>
      <c r="DH411" s="82"/>
      <c r="DI411" s="82"/>
      <c r="DJ411" s="82"/>
      <c r="DK411" s="82"/>
      <c r="DL411" s="82"/>
      <c r="DM411" s="82"/>
      <c r="DN411" s="82"/>
      <c r="DO411" s="82"/>
      <c r="DP411" s="82"/>
      <c r="DQ411" s="82"/>
      <c r="DR411" s="82"/>
      <c r="DS411" s="82"/>
      <c r="DT411" s="82"/>
      <c r="DU411" s="82"/>
      <c r="DV411" s="82"/>
      <c r="DW411" s="82"/>
      <c r="DX411" s="82"/>
      <c r="DY411" s="82"/>
      <c r="DZ411" s="82"/>
      <c r="EA411" s="82"/>
      <c r="EB411" s="82"/>
      <c r="EC411" s="82"/>
      <c r="ED411" s="82"/>
      <c r="EE411" s="82"/>
      <c r="EF411" s="82"/>
      <c r="EG411" s="82"/>
      <c r="EH411" s="82"/>
      <c r="EI411" s="82"/>
      <c r="EJ411" s="82"/>
      <c r="EK411" s="82"/>
      <c r="EL411" s="82"/>
      <c r="EM411" s="82"/>
      <c r="EN411" s="82"/>
      <c r="EO411" s="82"/>
      <c r="EP411" s="82"/>
      <c r="EQ411" s="82"/>
      <c r="ER411" s="82"/>
      <c r="ES411" s="82"/>
      <c r="ET411" s="82"/>
      <c r="EU411" s="82"/>
      <c r="EV411" s="82"/>
      <c r="EW411" s="82"/>
      <c r="EX411" s="82"/>
      <c r="EY411" s="82"/>
      <c r="EZ411" s="82"/>
      <c r="FA411" s="82"/>
      <c r="FB411" s="82"/>
      <c r="FC411" s="82"/>
      <c r="FD411" s="82"/>
      <c r="FE411" s="82"/>
      <c r="FF411" s="82"/>
      <c r="FG411" s="82"/>
      <c r="FH411" s="82"/>
      <c r="FI411" s="82"/>
      <c r="FJ411" s="82"/>
      <c r="FK411" s="82"/>
      <c r="FL411" s="82"/>
      <c r="FM411" s="82"/>
      <c r="FN411" s="82"/>
      <c r="FO411" s="82"/>
      <c r="FP411" s="82"/>
      <c r="FQ411" s="82"/>
      <c r="FR411" s="82"/>
      <c r="FS411" s="82"/>
      <c r="FT411" s="82"/>
      <c r="FU411" s="82"/>
      <c r="FV411" s="82"/>
      <c r="FW411" s="82"/>
    </row>
    <row r="412" spans="1:179" s="85" customFormat="1">
      <c r="A412" s="352" t="s">
        <v>320</v>
      </c>
      <c r="B412" s="267" t="s">
        <v>332</v>
      </c>
      <c r="C412" s="268"/>
      <c r="D412" s="268"/>
      <c r="E412" s="91">
        <v>125898</v>
      </c>
      <c r="F412" s="86">
        <v>0</v>
      </c>
      <c r="G412" s="88">
        <v>0</v>
      </c>
      <c r="H412" s="88">
        <v>108698</v>
      </c>
      <c r="I412" s="86">
        <v>0</v>
      </c>
      <c r="J412" s="86"/>
      <c r="K412" s="86"/>
      <c r="L412" s="88"/>
      <c r="M412" s="86">
        <v>30541</v>
      </c>
      <c r="N412" s="86">
        <v>0</v>
      </c>
      <c r="O412" s="88">
        <v>0</v>
      </c>
      <c r="P412" s="88">
        <v>30541</v>
      </c>
      <c r="Q412" s="90">
        <f t="shared" si="52"/>
        <v>6000</v>
      </c>
      <c r="R412" s="86">
        <v>0</v>
      </c>
      <c r="S412" s="86">
        <v>0</v>
      </c>
      <c r="T412" s="88">
        <v>0</v>
      </c>
      <c r="U412" s="88">
        <v>6000</v>
      </c>
      <c r="V412" s="88">
        <v>0</v>
      </c>
      <c r="W412" s="88">
        <v>0</v>
      </c>
      <c r="X412" s="88"/>
      <c r="Y412" s="88">
        <v>0</v>
      </c>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c r="CA412" s="82"/>
      <c r="CB412" s="82"/>
      <c r="CC412" s="82"/>
      <c r="CD412" s="82"/>
      <c r="CE412" s="82"/>
      <c r="CF412" s="82"/>
      <c r="CG412" s="82"/>
      <c r="CH412" s="82"/>
      <c r="CI412" s="82"/>
      <c r="CJ412" s="82"/>
      <c r="CK412" s="82"/>
      <c r="CL412" s="82"/>
      <c r="CM412" s="82"/>
      <c r="CN412" s="82"/>
      <c r="CO412" s="82"/>
      <c r="CP412" s="82"/>
      <c r="CQ412" s="82"/>
      <c r="CR412" s="82"/>
      <c r="CS412" s="82"/>
      <c r="CT412" s="82"/>
      <c r="CU412" s="82"/>
      <c r="CV412" s="82"/>
      <c r="CW412" s="82"/>
      <c r="CX412" s="82"/>
      <c r="CY412" s="82"/>
      <c r="CZ412" s="82"/>
      <c r="DA412" s="82"/>
      <c r="DB412" s="82"/>
      <c r="DC412" s="82"/>
      <c r="DD412" s="82"/>
      <c r="DE412" s="82"/>
      <c r="DF412" s="82"/>
      <c r="DG412" s="82"/>
      <c r="DH412" s="82"/>
      <c r="DI412" s="82"/>
      <c r="DJ412" s="82"/>
      <c r="DK412" s="82"/>
      <c r="DL412" s="82"/>
      <c r="DM412" s="82"/>
      <c r="DN412" s="82"/>
      <c r="DO412" s="82"/>
      <c r="DP412" s="82"/>
      <c r="DQ412" s="82"/>
      <c r="DR412" s="82"/>
      <c r="DS412" s="82"/>
      <c r="DT412" s="82"/>
      <c r="DU412" s="82"/>
      <c r="DV412" s="82"/>
      <c r="DW412" s="82"/>
      <c r="DX412" s="82"/>
      <c r="DY412" s="82"/>
      <c r="DZ412" s="82"/>
      <c r="EA412" s="82"/>
      <c r="EB412" s="82"/>
      <c r="EC412" s="82"/>
      <c r="ED412" s="82"/>
      <c r="EE412" s="82"/>
      <c r="EF412" s="82"/>
      <c r="EG412" s="82"/>
      <c r="EH412" s="82"/>
      <c r="EI412" s="82"/>
      <c r="EJ412" s="82"/>
      <c r="EK412" s="82"/>
      <c r="EL412" s="82"/>
      <c r="EM412" s="82"/>
      <c r="EN412" s="82"/>
      <c r="EO412" s="82"/>
      <c r="EP412" s="82"/>
      <c r="EQ412" s="82"/>
      <c r="ER412" s="82"/>
      <c r="ES412" s="82"/>
      <c r="ET412" s="82"/>
      <c r="EU412" s="82"/>
      <c r="EV412" s="82"/>
      <c r="EW412" s="82"/>
      <c r="EX412" s="82"/>
      <c r="EY412" s="82"/>
      <c r="EZ412" s="82"/>
      <c r="FA412" s="82"/>
      <c r="FB412" s="82"/>
      <c r="FC412" s="82"/>
      <c r="FD412" s="82"/>
      <c r="FE412" s="82"/>
      <c r="FF412" s="82"/>
      <c r="FG412" s="82"/>
      <c r="FH412" s="82"/>
      <c r="FI412" s="82"/>
      <c r="FJ412" s="82"/>
      <c r="FK412" s="82"/>
      <c r="FL412" s="82"/>
      <c r="FM412" s="82"/>
      <c r="FN412" s="82"/>
      <c r="FO412" s="82"/>
      <c r="FP412" s="82"/>
      <c r="FQ412" s="82"/>
      <c r="FR412" s="82"/>
      <c r="FS412" s="82"/>
      <c r="FT412" s="82"/>
      <c r="FU412" s="82"/>
      <c r="FV412" s="82"/>
      <c r="FW412" s="82"/>
    </row>
    <row r="413" spans="1:179" s="85" customFormat="1" ht="51">
      <c r="A413" s="361">
        <v>1</v>
      </c>
      <c r="B413" s="311" t="s">
        <v>1053</v>
      </c>
      <c r="C413" s="314" t="s">
        <v>353</v>
      </c>
      <c r="D413" s="314" t="s">
        <v>778</v>
      </c>
      <c r="E413" s="91">
        <v>49898</v>
      </c>
      <c r="F413" s="86"/>
      <c r="G413" s="88"/>
      <c r="H413" s="88">
        <v>47898</v>
      </c>
      <c r="I413" s="86"/>
      <c r="J413" s="86"/>
      <c r="K413" s="86"/>
      <c r="L413" s="88"/>
      <c r="M413" s="86">
        <v>9541</v>
      </c>
      <c r="N413" s="86"/>
      <c r="O413" s="88"/>
      <c r="P413" s="88">
        <v>9541</v>
      </c>
      <c r="Q413" s="90">
        <f t="shared" si="52"/>
        <v>1500</v>
      </c>
      <c r="R413" s="86"/>
      <c r="S413" s="86"/>
      <c r="T413" s="88"/>
      <c r="U413" s="88">
        <v>1500</v>
      </c>
      <c r="V413" s="88"/>
      <c r="W413" s="88"/>
      <c r="X413" s="88"/>
      <c r="Y413" s="88"/>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A413" s="82"/>
      <c r="CB413" s="82"/>
      <c r="CC413" s="82"/>
      <c r="CD413" s="82"/>
      <c r="CE413" s="82"/>
      <c r="CF413" s="82"/>
      <c r="CG413" s="82"/>
      <c r="CH413" s="82"/>
      <c r="CI413" s="82"/>
      <c r="CJ413" s="82"/>
      <c r="CK413" s="82"/>
      <c r="CL413" s="82"/>
      <c r="CM413" s="82"/>
      <c r="CN413" s="82"/>
      <c r="CO413" s="82"/>
      <c r="CP413" s="82"/>
      <c r="CQ413" s="82"/>
      <c r="CR413" s="82"/>
      <c r="CS413" s="82"/>
      <c r="CT413" s="82"/>
      <c r="CU413" s="82"/>
      <c r="CV413" s="82"/>
      <c r="CW413" s="82"/>
      <c r="CX413" s="82"/>
      <c r="CY413" s="82"/>
      <c r="CZ413" s="82"/>
      <c r="DA413" s="82"/>
      <c r="DB413" s="82"/>
      <c r="DC413" s="82"/>
      <c r="DD413" s="82"/>
      <c r="DE413" s="82"/>
      <c r="DF413" s="82"/>
      <c r="DG413" s="82"/>
      <c r="DH413" s="82"/>
      <c r="DI413" s="82"/>
      <c r="DJ413" s="82"/>
      <c r="DK413" s="82"/>
      <c r="DL413" s="82"/>
      <c r="DM413" s="82"/>
      <c r="DN413" s="82"/>
      <c r="DO413" s="82"/>
      <c r="DP413" s="82"/>
      <c r="DQ413" s="82"/>
      <c r="DR413" s="82"/>
      <c r="DS413" s="82"/>
      <c r="DT413" s="82"/>
      <c r="DU413" s="82"/>
      <c r="DV413" s="82"/>
      <c r="DW413" s="82"/>
      <c r="DX413" s="82"/>
      <c r="DY413" s="82"/>
      <c r="DZ413" s="82"/>
      <c r="EA413" s="82"/>
      <c r="EB413" s="82"/>
      <c r="EC413" s="82"/>
      <c r="ED413" s="82"/>
      <c r="EE413" s="82"/>
      <c r="EF413" s="82"/>
      <c r="EG413" s="82"/>
      <c r="EH413" s="82"/>
      <c r="EI413" s="82"/>
      <c r="EJ413" s="82"/>
      <c r="EK413" s="82"/>
      <c r="EL413" s="82"/>
      <c r="EM413" s="82"/>
      <c r="EN413" s="82"/>
      <c r="EO413" s="82"/>
      <c r="EP413" s="82"/>
      <c r="EQ413" s="82"/>
      <c r="ER413" s="82"/>
      <c r="ES413" s="82"/>
      <c r="ET413" s="82"/>
      <c r="EU413" s="82"/>
      <c r="EV413" s="82"/>
      <c r="EW413" s="82"/>
      <c r="EX413" s="82"/>
      <c r="EY413" s="82"/>
      <c r="EZ413" s="82"/>
      <c r="FA413" s="82"/>
      <c r="FB413" s="82"/>
      <c r="FC413" s="82"/>
      <c r="FD413" s="82"/>
      <c r="FE413" s="82"/>
      <c r="FF413" s="82"/>
      <c r="FG413" s="82"/>
      <c r="FH413" s="82"/>
      <c r="FI413" s="82"/>
      <c r="FJ413" s="82"/>
      <c r="FK413" s="82"/>
      <c r="FL413" s="82"/>
      <c r="FM413" s="82"/>
      <c r="FN413" s="82"/>
      <c r="FO413" s="82"/>
      <c r="FP413" s="82"/>
      <c r="FQ413" s="82"/>
      <c r="FR413" s="82"/>
      <c r="FS413" s="82"/>
      <c r="FT413" s="82"/>
      <c r="FU413" s="82"/>
      <c r="FV413" s="82"/>
      <c r="FW413" s="82"/>
    </row>
    <row r="414" spans="1:179" s="85" customFormat="1" ht="38.25">
      <c r="A414" s="361">
        <v>2</v>
      </c>
      <c r="B414" s="311" t="s">
        <v>780</v>
      </c>
      <c r="C414" s="314" t="s">
        <v>412</v>
      </c>
      <c r="D414" s="314" t="s">
        <v>781</v>
      </c>
      <c r="E414" s="91">
        <v>46000</v>
      </c>
      <c r="F414" s="86"/>
      <c r="G414" s="88"/>
      <c r="H414" s="88">
        <v>36800</v>
      </c>
      <c r="I414" s="86"/>
      <c r="J414" s="86"/>
      <c r="K414" s="86"/>
      <c r="L414" s="88"/>
      <c r="M414" s="86">
        <v>11500</v>
      </c>
      <c r="N414" s="86"/>
      <c r="O414" s="88"/>
      <c r="P414" s="88">
        <v>11500</v>
      </c>
      <c r="Q414" s="90">
        <f t="shared" si="52"/>
        <v>2500</v>
      </c>
      <c r="R414" s="86"/>
      <c r="S414" s="86"/>
      <c r="T414" s="88"/>
      <c r="U414" s="88">
        <v>2500</v>
      </c>
      <c r="V414" s="88"/>
      <c r="W414" s="88"/>
      <c r="X414" s="88"/>
      <c r="Y414" s="88"/>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c r="CA414" s="82"/>
      <c r="CB414" s="82"/>
      <c r="CC414" s="82"/>
      <c r="CD414" s="82"/>
      <c r="CE414" s="82"/>
      <c r="CF414" s="82"/>
      <c r="CG414" s="82"/>
      <c r="CH414" s="82"/>
      <c r="CI414" s="82"/>
      <c r="CJ414" s="82"/>
      <c r="CK414" s="82"/>
      <c r="CL414" s="82"/>
      <c r="CM414" s="82"/>
      <c r="CN414" s="82"/>
      <c r="CO414" s="82"/>
      <c r="CP414" s="82"/>
      <c r="CQ414" s="82"/>
      <c r="CR414" s="82"/>
      <c r="CS414" s="82"/>
      <c r="CT414" s="82"/>
      <c r="CU414" s="82"/>
      <c r="CV414" s="82"/>
      <c r="CW414" s="82"/>
      <c r="CX414" s="82"/>
      <c r="CY414" s="82"/>
      <c r="CZ414" s="82"/>
      <c r="DA414" s="82"/>
      <c r="DB414" s="82"/>
      <c r="DC414" s="82"/>
      <c r="DD414" s="82"/>
      <c r="DE414" s="82"/>
      <c r="DF414" s="82"/>
      <c r="DG414" s="82"/>
      <c r="DH414" s="82"/>
      <c r="DI414" s="82"/>
      <c r="DJ414" s="82"/>
      <c r="DK414" s="82"/>
      <c r="DL414" s="82"/>
      <c r="DM414" s="82"/>
      <c r="DN414" s="82"/>
      <c r="DO414" s="82"/>
      <c r="DP414" s="82"/>
      <c r="DQ414" s="82"/>
      <c r="DR414" s="82"/>
      <c r="DS414" s="82"/>
      <c r="DT414" s="82"/>
      <c r="DU414" s="82"/>
      <c r="DV414" s="82"/>
      <c r="DW414" s="82"/>
      <c r="DX414" s="82"/>
      <c r="DY414" s="82"/>
      <c r="DZ414" s="82"/>
      <c r="EA414" s="82"/>
      <c r="EB414" s="82"/>
      <c r="EC414" s="82"/>
      <c r="ED414" s="82"/>
      <c r="EE414" s="82"/>
      <c r="EF414" s="82"/>
      <c r="EG414" s="82"/>
      <c r="EH414" s="82"/>
      <c r="EI414" s="82"/>
      <c r="EJ414" s="82"/>
      <c r="EK414" s="82"/>
      <c r="EL414" s="82"/>
      <c r="EM414" s="82"/>
      <c r="EN414" s="82"/>
      <c r="EO414" s="82"/>
      <c r="EP414" s="82"/>
      <c r="EQ414" s="82"/>
      <c r="ER414" s="82"/>
      <c r="ES414" s="82"/>
      <c r="ET414" s="82"/>
      <c r="EU414" s="82"/>
      <c r="EV414" s="82"/>
      <c r="EW414" s="82"/>
      <c r="EX414" s="82"/>
      <c r="EY414" s="82"/>
      <c r="EZ414" s="82"/>
      <c r="FA414" s="82"/>
      <c r="FB414" s="82"/>
      <c r="FC414" s="82"/>
      <c r="FD414" s="82"/>
      <c r="FE414" s="82"/>
      <c r="FF414" s="82"/>
      <c r="FG414" s="82"/>
      <c r="FH414" s="82"/>
      <c r="FI414" s="82"/>
      <c r="FJ414" s="82"/>
      <c r="FK414" s="82"/>
      <c r="FL414" s="82"/>
      <c r="FM414" s="82"/>
      <c r="FN414" s="82"/>
      <c r="FO414" s="82"/>
      <c r="FP414" s="82"/>
      <c r="FQ414" s="82"/>
      <c r="FR414" s="82"/>
      <c r="FS414" s="82"/>
      <c r="FT414" s="82"/>
      <c r="FU414" s="82"/>
      <c r="FV414" s="82"/>
      <c r="FW414" s="82"/>
    </row>
    <row r="415" spans="1:179" s="85" customFormat="1" ht="25.5">
      <c r="A415" s="361">
        <v>3</v>
      </c>
      <c r="B415" s="311" t="s">
        <v>1054</v>
      </c>
      <c r="C415" s="314" t="s">
        <v>340</v>
      </c>
      <c r="D415" s="314" t="s">
        <v>783</v>
      </c>
      <c r="E415" s="91">
        <v>30000</v>
      </c>
      <c r="F415" s="86"/>
      <c r="G415" s="88"/>
      <c r="H415" s="88">
        <v>24000</v>
      </c>
      <c r="I415" s="86"/>
      <c r="J415" s="86"/>
      <c r="K415" s="86"/>
      <c r="L415" s="88"/>
      <c r="M415" s="86">
        <v>9500</v>
      </c>
      <c r="N415" s="86"/>
      <c r="O415" s="88"/>
      <c r="P415" s="88">
        <v>9500</v>
      </c>
      <c r="Q415" s="90">
        <f t="shared" si="52"/>
        <v>2000</v>
      </c>
      <c r="R415" s="86"/>
      <c r="S415" s="86"/>
      <c r="T415" s="88"/>
      <c r="U415" s="88">
        <v>2000</v>
      </c>
      <c r="V415" s="88"/>
      <c r="W415" s="88"/>
      <c r="X415" s="88"/>
      <c r="Y415" s="88"/>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c r="CA415" s="82"/>
      <c r="CB415" s="82"/>
      <c r="CC415" s="82"/>
      <c r="CD415" s="82"/>
      <c r="CE415" s="82"/>
      <c r="CF415" s="82"/>
      <c r="CG415" s="82"/>
      <c r="CH415" s="82"/>
      <c r="CI415" s="82"/>
      <c r="CJ415" s="82"/>
      <c r="CK415" s="82"/>
      <c r="CL415" s="82"/>
      <c r="CM415" s="82"/>
      <c r="CN415" s="82"/>
      <c r="CO415" s="82"/>
      <c r="CP415" s="82"/>
      <c r="CQ415" s="82"/>
      <c r="CR415" s="82"/>
      <c r="CS415" s="82"/>
      <c r="CT415" s="82"/>
      <c r="CU415" s="82"/>
      <c r="CV415" s="82"/>
      <c r="CW415" s="82"/>
      <c r="CX415" s="82"/>
      <c r="CY415" s="82"/>
      <c r="CZ415" s="82"/>
      <c r="DA415" s="82"/>
      <c r="DB415" s="82"/>
      <c r="DC415" s="82"/>
      <c r="DD415" s="82"/>
      <c r="DE415" s="82"/>
      <c r="DF415" s="82"/>
      <c r="DG415" s="82"/>
      <c r="DH415" s="82"/>
      <c r="DI415" s="82"/>
      <c r="DJ415" s="82"/>
      <c r="DK415" s="82"/>
      <c r="DL415" s="82"/>
      <c r="DM415" s="82"/>
      <c r="DN415" s="82"/>
      <c r="DO415" s="82"/>
      <c r="DP415" s="82"/>
      <c r="DQ415" s="82"/>
      <c r="DR415" s="82"/>
      <c r="DS415" s="82"/>
      <c r="DT415" s="82"/>
      <c r="DU415" s="82"/>
      <c r="DV415" s="82"/>
      <c r="DW415" s="82"/>
      <c r="DX415" s="82"/>
      <c r="DY415" s="82"/>
      <c r="DZ415" s="82"/>
      <c r="EA415" s="82"/>
      <c r="EB415" s="82"/>
      <c r="EC415" s="82"/>
      <c r="ED415" s="82"/>
      <c r="EE415" s="82"/>
      <c r="EF415" s="82"/>
      <c r="EG415" s="82"/>
      <c r="EH415" s="82"/>
      <c r="EI415" s="82"/>
      <c r="EJ415" s="82"/>
      <c r="EK415" s="82"/>
      <c r="EL415" s="82"/>
      <c r="EM415" s="82"/>
      <c r="EN415" s="82"/>
      <c r="EO415" s="82"/>
      <c r="EP415" s="82"/>
      <c r="EQ415" s="82"/>
      <c r="ER415" s="82"/>
      <c r="ES415" s="82"/>
      <c r="ET415" s="82"/>
      <c r="EU415" s="82"/>
      <c r="EV415" s="82"/>
      <c r="EW415" s="82"/>
      <c r="EX415" s="82"/>
      <c r="EY415" s="82"/>
      <c r="EZ415" s="82"/>
      <c r="FA415" s="82"/>
      <c r="FB415" s="82"/>
      <c r="FC415" s="82"/>
      <c r="FD415" s="82"/>
      <c r="FE415" s="82"/>
      <c r="FF415" s="82"/>
      <c r="FG415" s="82"/>
      <c r="FH415" s="82"/>
      <c r="FI415" s="82"/>
      <c r="FJ415" s="82"/>
      <c r="FK415" s="82"/>
      <c r="FL415" s="82"/>
      <c r="FM415" s="82"/>
      <c r="FN415" s="82"/>
      <c r="FO415" s="82"/>
      <c r="FP415" s="82"/>
      <c r="FQ415" s="82"/>
      <c r="FR415" s="82"/>
      <c r="FS415" s="82"/>
      <c r="FT415" s="82"/>
      <c r="FU415" s="82"/>
      <c r="FV415" s="82"/>
      <c r="FW415" s="82"/>
    </row>
    <row r="416" spans="1:179" s="85" customFormat="1" ht="25.5">
      <c r="A416" s="366">
        <v>-3</v>
      </c>
      <c r="B416" s="312" t="s">
        <v>333</v>
      </c>
      <c r="C416" s="313"/>
      <c r="D416" s="313"/>
      <c r="E416" s="91">
        <v>5912834</v>
      </c>
      <c r="F416" s="86">
        <v>480330</v>
      </c>
      <c r="G416" s="88">
        <v>3934495</v>
      </c>
      <c r="H416" s="88">
        <v>1416009</v>
      </c>
      <c r="I416" s="86">
        <v>0</v>
      </c>
      <c r="J416" s="86"/>
      <c r="K416" s="86"/>
      <c r="L416" s="88"/>
      <c r="M416" s="86">
        <v>1604693.295065</v>
      </c>
      <c r="N416" s="86">
        <v>91478.603658000007</v>
      </c>
      <c r="O416" s="88">
        <v>1307673.642982</v>
      </c>
      <c r="P416" s="88">
        <v>205541.04842499999</v>
      </c>
      <c r="Q416" s="90">
        <f t="shared" ref="Q416:Q468" si="53">R416+S416+T416+U416+V416+W416+X416+Y416</f>
        <v>803180</v>
      </c>
      <c r="R416" s="86">
        <v>117000</v>
      </c>
      <c r="S416" s="86">
        <v>625620</v>
      </c>
      <c r="T416" s="88">
        <v>35000</v>
      </c>
      <c r="U416" s="88">
        <v>4500</v>
      </c>
      <c r="V416" s="88">
        <v>0</v>
      </c>
      <c r="W416" s="88">
        <v>0</v>
      </c>
      <c r="X416" s="88"/>
      <c r="Y416" s="88">
        <v>21060</v>
      </c>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c r="DH416" s="82"/>
      <c r="DI416" s="82"/>
      <c r="DJ416" s="82"/>
      <c r="DK416" s="82"/>
      <c r="DL416" s="82"/>
      <c r="DM416" s="82"/>
      <c r="DN416" s="82"/>
      <c r="DO416" s="82"/>
      <c r="DP416" s="82"/>
      <c r="DQ416" s="82"/>
      <c r="DR416" s="82"/>
      <c r="DS416" s="82"/>
      <c r="DT416" s="82"/>
      <c r="DU416" s="82"/>
      <c r="DV416" s="82"/>
      <c r="DW416" s="82"/>
      <c r="DX416" s="82"/>
      <c r="DY416" s="82"/>
      <c r="DZ416" s="82"/>
      <c r="EA416" s="82"/>
      <c r="EB416" s="82"/>
      <c r="EC416" s="82"/>
      <c r="ED416" s="82"/>
      <c r="EE416" s="82"/>
      <c r="EF416" s="82"/>
      <c r="EG416" s="82"/>
      <c r="EH416" s="82"/>
      <c r="EI416" s="82"/>
      <c r="EJ416" s="82"/>
      <c r="EK416" s="82"/>
      <c r="EL416" s="82"/>
      <c r="EM416" s="82"/>
      <c r="EN416" s="82"/>
      <c r="EO416" s="82"/>
      <c r="EP416" s="82"/>
      <c r="EQ416" s="82"/>
      <c r="ER416" s="82"/>
      <c r="ES416" s="82"/>
      <c r="ET416" s="82"/>
      <c r="EU416" s="82"/>
      <c r="EV416" s="82"/>
      <c r="EW416" s="82"/>
      <c r="EX416" s="82"/>
      <c r="EY416" s="82"/>
      <c r="EZ416" s="82"/>
      <c r="FA416" s="82"/>
      <c r="FB416" s="82"/>
      <c r="FC416" s="82"/>
      <c r="FD416" s="82"/>
      <c r="FE416" s="82"/>
      <c r="FF416" s="82"/>
      <c r="FG416" s="82"/>
      <c r="FH416" s="82"/>
      <c r="FI416" s="82"/>
      <c r="FJ416" s="82"/>
      <c r="FK416" s="82"/>
      <c r="FL416" s="82"/>
      <c r="FM416" s="82"/>
      <c r="FN416" s="82"/>
      <c r="FO416" s="82"/>
      <c r="FP416" s="82"/>
      <c r="FQ416" s="82"/>
      <c r="FR416" s="82"/>
      <c r="FS416" s="82"/>
      <c r="FT416" s="82"/>
      <c r="FU416" s="82"/>
      <c r="FV416" s="82"/>
      <c r="FW416" s="82"/>
    </row>
    <row r="417" spans="1:179" s="85" customFormat="1" ht="18.75" customHeight="1">
      <c r="A417" s="356" t="s">
        <v>319</v>
      </c>
      <c r="B417" s="267" t="s">
        <v>1055</v>
      </c>
      <c r="C417" s="268"/>
      <c r="D417" s="268"/>
      <c r="E417" s="91">
        <v>2056760</v>
      </c>
      <c r="F417" s="86">
        <v>0</v>
      </c>
      <c r="G417" s="88">
        <v>1558000</v>
      </c>
      <c r="H417" s="88">
        <v>498760</v>
      </c>
      <c r="I417" s="86">
        <v>0</v>
      </c>
      <c r="J417" s="86"/>
      <c r="K417" s="86"/>
      <c r="L417" s="88"/>
      <c r="M417" s="86">
        <v>322940.34995300003</v>
      </c>
      <c r="N417" s="86">
        <v>0</v>
      </c>
      <c r="O417" s="88">
        <v>322940.34995300003</v>
      </c>
      <c r="P417" s="88">
        <v>0</v>
      </c>
      <c r="Q417" s="90">
        <f t="shared" si="53"/>
        <v>415000</v>
      </c>
      <c r="R417" s="86">
        <v>0</v>
      </c>
      <c r="S417" s="86">
        <v>415000</v>
      </c>
      <c r="T417" s="88">
        <v>0</v>
      </c>
      <c r="U417" s="88">
        <v>0</v>
      </c>
      <c r="V417" s="88">
        <v>0</v>
      </c>
      <c r="W417" s="88">
        <v>0</v>
      </c>
      <c r="X417" s="88"/>
      <c r="Y417" s="88">
        <v>0</v>
      </c>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c r="CR417" s="82"/>
      <c r="CS417" s="82"/>
      <c r="CT417" s="82"/>
      <c r="CU417" s="82"/>
      <c r="CV417" s="82"/>
      <c r="CW417" s="82"/>
      <c r="CX417" s="82"/>
      <c r="CY417" s="82"/>
      <c r="CZ417" s="82"/>
      <c r="DA417" s="82"/>
      <c r="DB417" s="82"/>
      <c r="DC417" s="82"/>
      <c r="DD417" s="82"/>
      <c r="DE417" s="82"/>
      <c r="DF417" s="82"/>
      <c r="DG417" s="82"/>
      <c r="DH417" s="82"/>
      <c r="DI417" s="82"/>
      <c r="DJ417" s="82"/>
      <c r="DK417" s="82"/>
      <c r="DL417" s="82"/>
      <c r="DM417" s="82"/>
      <c r="DN417" s="82"/>
      <c r="DO417" s="82"/>
      <c r="DP417" s="82"/>
      <c r="DQ417" s="82"/>
      <c r="DR417" s="82"/>
      <c r="DS417" s="82"/>
      <c r="DT417" s="82"/>
      <c r="DU417" s="82"/>
      <c r="DV417" s="82"/>
      <c r="DW417" s="82"/>
      <c r="DX417" s="82"/>
      <c r="DY417" s="82"/>
      <c r="DZ417" s="82"/>
      <c r="EA417" s="82"/>
      <c r="EB417" s="82"/>
      <c r="EC417" s="82"/>
      <c r="ED417" s="82"/>
      <c r="EE417" s="82"/>
      <c r="EF417" s="82"/>
      <c r="EG417" s="82"/>
      <c r="EH417" s="82"/>
      <c r="EI417" s="82"/>
      <c r="EJ417" s="82"/>
      <c r="EK417" s="82"/>
      <c r="EL417" s="82"/>
      <c r="EM417" s="82"/>
      <c r="EN417" s="82"/>
      <c r="EO417" s="82"/>
      <c r="EP417" s="82"/>
      <c r="EQ417" s="82"/>
      <c r="ER417" s="82"/>
      <c r="ES417" s="82"/>
      <c r="ET417" s="82"/>
      <c r="EU417" s="82"/>
      <c r="EV417" s="82"/>
      <c r="EW417" s="82"/>
      <c r="EX417" s="82"/>
      <c r="EY417" s="82"/>
      <c r="EZ417" s="82"/>
      <c r="FA417" s="82"/>
      <c r="FB417" s="82"/>
      <c r="FC417" s="82"/>
      <c r="FD417" s="82"/>
      <c r="FE417" s="82"/>
      <c r="FF417" s="82"/>
      <c r="FG417" s="82"/>
      <c r="FH417" s="82"/>
      <c r="FI417" s="82"/>
      <c r="FJ417" s="82"/>
      <c r="FK417" s="82"/>
      <c r="FL417" s="82"/>
      <c r="FM417" s="82"/>
      <c r="FN417" s="82"/>
      <c r="FO417" s="82"/>
      <c r="FP417" s="82"/>
      <c r="FQ417" s="82"/>
      <c r="FR417" s="82"/>
      <c r="FS417" s="82"/>
      <c r="FT417" s="82"/>
      <c r="FU417" s="82"/>
      <c r="FV417" s="82"/>
      <c r="FW417" s="82"/>
    </row>
    <row r="418" spans="1:179" s="85" customFormat="1" ht="51">
      <c r="A418" s="352">
        <v>1</v>
      </c>
      <c r="B418" s="283" t="s">
        <v>1056</v>
      </c>
      <c r="C418" s="314" t="s">
        <v>1120</v>
      </c>
      <c r="D418" s="293" t="s">
        <v>1131</v>
      </c>
      <c r="E418" s="91">
        <v>2056760</v>
      </c>
      <c r="F418" s="86"/>
      <c r="G418" s="86">
        <v>1558000</v>
      </c>
      <c r="H418" s="86">
        <v>498760</v>
      </c>
      <c r="I418" s="86"/>
      <c r="J418" s="86"/>
      <c r="K418" s="86"/>
      <c r="L418" s="86"/>
      <c r="M418" s="86">
        <v>322940.34995300003</v>
      </c>
      <c r="N418" s="86"/>
      <c r="O418" s="86">
        <v>322940.34995300003</v>
      </c>
      <c r="P418" s="86"/>
      <c r="Q418" s="90">
        <f t="shared" si="53"/>
        <v>415000</v>
      </c>
      <c r="R418" s="86"/>
      <c r="S418" s="86">
        <v>415000</v>
      </c>
      <c r="T418" s="86"/>
      <c r="U418" s="86"/>
      <c r="V418" s="86"/>
      <c r="W418" s="86"/>
      <c r="X418" s="86"/>
      <c r="Y418" s="86"/>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A418" s="82"/>
      <c r="CB418" s="82"/>
      <c r="CC418" s="82"/>
      <c r="CD418" s="82"/>
      <c r="CE418" s="82"/>
      <c r="CF418" s="82"/>
      <c r="CG418" s="82"/>
      <c r="CH418" s="82"/>
      <c r="CI418" s="82"/>
      <c r="CJ418" s="82"/>
      <c r="CK418" s="82"/>
      <c r="CL418" s="82"/>
      <c r="CM418" s="82"/>
      <c r="CN418" s="82"/>
      <c r="CO418" s="82"/>
      <c r="CP418" s="82"/>
      <c r="CQ418" s="82"/>
      <c r="CR418" s="82"/>
      <c r="CS418" s="82"/>
      <c r="CT418" s="82"/>
      <c r="CU418" s="82"/>
      <c r="CV418" s="82"/>
      <c r="CW418" s="82"/>
      <c r="CX418" s="82"/>
      <c r="CY418" s="82"/>
      <c r="CZ418" s="82"/>
      <c r="DA418" s="82"/>
      <c r="DB418" s="82"/>
      <c r="DC418" s="82"/>
      <c r="DD418" s="82"/>
      <c r="DE418" s="82"/>
      <c r="DF418" s="82"/>
      <c r="DG418" s="82"/>
      <c r="DH418" s="82"/>
      <c r="DI418" s="82"/>
      <c r="DJ418" s="82"/>
      <c r="DK418" s="82"/>
      <c r="DL418" s="82"/>
      <c r="DM418" s="82"/>
      <c r="DN418" s="82"/>
      <c r="DO418" s="82"/>
      <c r="DP418" s="82"/>
      <c r="DQ418" s="82"/>
      <c r="DR418" s="82"/>
      <c r="DS418" s="82"/>
      <c r="DT418" s="82"/>
      <c r="DU418" s="82"/>
      <c r="DV418" s="82"/>
      <c r="DW418" s="82"/>
      <c r="DX418" s="82"/>
      <c r="DY418" s="82"/>
      <c r="DZ418" s="82"/>
      <c r="EA418" s="82"/>
      <c r="EB418" s="82"/>
      <c r="EC418" s="82"/>
      <c r="ED418" s="82"/>
      <c r="EE418" s="82"/>
      <c r="EF418" s="82"/>
      <c r="EG418" s="82"/>
      <c r="EH418" s="82"/>
      <c r="EI418" s="82"/>
      <c r="EJ418" s="82"/>
      <c r="EK418" s="82"/>
      <c r="EL418" s="82"/>
      <c r="EM418" s="82"/>
      <c r="EN418" s="82"/>
      <c r="EO418" s="82"/>
      <c r="EP418" s="82"/>
      <c r="EQ418" s="82"/>
      <c r="ER418" s="82"/>
      <c r="ES418" s="82"/>
      <c r="ET418" s="82"/>
      <c r="EU418" s="82"/>
      <c r="EV418" s="82"/>
      <c r="EW418" s="82"/>
      <c r="EX418" s="82"/>
      <c r="EY418" s="82"/>
      <c r="EZ418" s="82"/>
      <c r="FA418" s="82"/>
      <c r="FB418" s="82"/>
      <c r="FC418" s="82"/>
      <c r="FD418" s="82"/>
      <c r="FE418" s="82"/>
      <c r="FF418" s="82"/>
      <c r="FG418" s="82"/>
      <c r="FH418" s="82"/>
      <c r="FI418" s="82"/>
      <c r="FJ418" s="82"/>
      <c r="FK418" s="82"/>
      <c r="FL418" s="82"/>
      <c r="FM418" s="82"/>
      <c r="FN418" s="82"/>
      <c r="FO418" s="82"/>
      <c r="FP418" s="82"/>
      <c r="FQ418" s="82"/>
      <c r="FR418" s="82"/>
      <c r="FS418" s="82"/>
      <c r="FT418" s="82"/>
      <c r="FU418" s="82"/>
      <c r="FV418" s="82"/>
      <c r="FW418" s="82"/>
    </row>
    <row r="419" spans="1:179" s="85" customFormat="1" ht="21" customHeight="1">
      <c r="A419" s="356" t="s">
        <v>320</v>
      </c>
      <c r="B419" s="267" t="s">
        <v>321</v>
      </c>
      <c r="C419" s="268"/>
      <c r="D419" s="268"/>
      <c r="E419" s="91">
        <v>3831074</v>
      </c>
      <c r="F419" s="86">
        <v>480330</v>
      </c>
      <c r="G419" s="86">
        <v>2376495</v>
      </c>
      <c r="H419" s="86">
        <v>894749</v>
      </c>
      <c r="I419" s="86">
        <v>0</v>
      </c>
      <c r="J419" s="86"/>
      <c r="K419" s="86"/>
      <c r="L419" s="86"/>
      <c r="M419" s="86">
        <v>1273252.945112</v>
      </c>
      <c r="N419" s="86">
        <v>91478.603658000007</v>
      </c>
      <c r="O419" s="86">
        <v>984733.29302900005</v>
      </c>
      <c r="P419" s="86">
        <v>197041.04842499999</v>
      </c>
      <c r="Q419" s="90">
        <f t="shared" si="53"/>
        <v>385180</v>
      </c>
      <c r="R419" s="86">
        <v>117000</v>
      </c>
      <c r="S419" s="86">
        <v>210620</v>
      </c>
      <c r="T419" s="86">
        <v>35000</v>
      </c>
      <c r="U419" s="86">
        <v>1500</v>
      </c>
      <c r="V419" s="86">
        <v>0</v>
      </c>
      <c r="W419" s="86">
        <v>0</v>
      </c>
      <c r="X419" s="86"/>
      <c r="Y419" s="86">
        <v>21060</v>
      </c>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c r="BF419" s="82"/>
      <c r="BG419" s="82"/>
      <c r="BH419" s="82"/>
      <c r="BI419" s="82"/>
      <c r="BJ419" s="82"/>
      <c r="BK419" s="82"/>
      <c r="BL419" s="82"/>
      <c r="BM419" s="82"/>
      <c r="BN419" s="82"/>
      <c r="BO419" s="82"/>
      <c r="BP419" s="82"/>
      <c r="BQ419" s="82"/>
      <c r="BR419" s="82"/>
      <c r="BS419" s="82"/>
      <c r="BT419" s="82"/>
      <c r="BU419" s="82"/>
      <c r="BV419" s="82"/>
      <c r="BW419" s="82"/>
      <c r="BX419" s="82"/>
      <c r="BY419" s="82"/>
      <c r="BZ419" s="82"/>
      <c r="CA419" s="82"/>
      <c r="CB419" s="82"/>
      <c r="CC419" s="82"/>
      <c r="CD419" s="82"/>
      <c r="CE419" s="82"/>
      <c r="CF419" s="82"/>
      <c r="CG419" s="82"/>
      <c r="CH419" s="82"/>
      <c r="CI419" s="82"/>
      <c r="CJ419" s="82"/>
      <c r="CK419" s="82"/>
      <c r="CL419" s="82"/>
      <c r="CM419" s="82"/>
      <c r="CN419" s="82"/>
      <c r="CO419" s="82"/>
      <c r="CP419" s="82"/>
      <c r="CQ419" s="82"/>
      <c r="CR419" s="82"/>
      <c r="CS419" s="82"/>
      <c r="CT419" s="82"/>
      <c r="CU419" s="82"/>
      <c r="CV419" s="82"/>
      <c r="CW419" s="82"/>
      <c r="CX419" s="82"/>
      <c r="CY419" s="82"/>
      <c r="CZ419" s="82"/>
      <c r="DA419" s="82"/>
      <c r="DB419" s="82"/>
      <c r="DC419" s="82"/>
      <c r="DD419" s="82"/>
      <c r="DE419" s="82"/>
      <c r="DF419" s="82"/>
      <c r="DG419" s="82"/>
      <c r="DH419" s="82"/>
      <c r="DI419" s="82"/>
      <c r="DJ419" s="82"/>
      <c r="DK419" s="82"/>
      <c r="DL419" s="82"/>
      <c r="DM419" s="82"/>
      <c r="DN419" s="82"/>
      <c r="DO419" s="82"/>
      <c r="DP419" s="82"/>
      <c r="DQ419" s="82"/>
      <c r="DR419" s="82"/>
      <c r="DS419" s="82"/>
      <c r="DT419" s="82"/>
      <c r="DU419" s="82"/>
      <c r="DV419" s="82"/>
      <c r="DW419" s="82"/>
      <c r="DX419" s="82"/>
      <c r="DY419" s="82"/>
      <c r="DZ419" s="82"/>
      <c r="EA419" s="82"/>
      <c r="EB419" s="82"/>
      <c r="EC419" s="82"/>
      <c r="ED419" s="82"/>
      <c r="EE419" s="82"/>
      <c r="EF419" s="82"/>
      <c r="EG419" s="82"/>
      <c r="EH419" s="82"/>
      <c r="EI419" s="82"/>
      <c r="EJ419" s="82"/>
      <c r="EK419" s="82"/>
      <c r="EL419" s="82"/>
      <c r="EM419" s="82"/>
      <c r="EN419" s="82"/>
      <c r="EO419" s="82"/>
      <c r="EP419" s="82"/>
      <c r="EQ419" s="82"/>
      <c r="ER419" s="82"/>
      <c r="ES419" s="82"/>
      <c r="ET419" s="82"/>
      <c r="EU419" s="82"/>
      <c r="EV419" s="82"/>
      <c r="EW419" s="82"/>
      <c r="EX419" s="82"/>
      <c r="EY419" s="82"/>
      <c r="EZ419" s="82"/>
      <c r="FA419" s="82"/>
      <c r="FB419" s="82"/>
      <c r="FC419" s="82"/>
      <c r="FD419" s="82"/>
      <c r="FE419" s="82"/>
      <c r="FF419" s="82"/>
      <c r="FG419" s="82"/>
      <c r="FH419" s="82"/>
      <c r="FI419" s="82"/>
      <c r="FJ419" s="82"/>
      <c r="FK419" s="82"/>
      <c r="FL419" s="82"/>
      <c r="FM419" s="82"/>
      <c r="FN419" s="82"/>
      <c r="FO419" s="82"/>
      <c r="FP419" s="82"/>
      <c r="FQ419" s="82"/>
      <c r="FR419" s="82"/>
      <c r="FS419" s="82"/>
      <c r="FT419" s="82"/>
      <c r="FU419" s="82"/>
      <c r="FV419" s="82"/>
      <c r="FW419" s="82"/>
    </row>
    <row r="420" spans="1:179" s="85" customFormat="1" ht="33" customHeight="1">
      <c r="A420" s="361">
        <v>1</v>
      </c>
      <c r="B420" s="311" t="s">
        <v>360</v>
      </c>
      <c r="C420" s="314" t="s">
        <v>1120</v>
      </c>
      <c r="D420" s="314" t="s">
        <v>1132</v>
      </c>
      <c r="E420" s="91">
        <v>768074</v>
      </c>
      <c r="F420" s="86">
        <v>480330</v>
      </c>
      <c r="G420" s="88">
        <v>110995</v>
      </c>
      <c r="H420" s="88">
        <v>176749</v>
      </c>
      <c r="I420" s="86"/>
      <c r="J420" s="86"/>
      <c r="K420" s="86"/>
      <c r="L420" s="88"/>
      <c r="M420" s="86">
        <v>188536.61613600003</v>
      </c>
      <c r="N420" s="86">
        <v>91478.603658000007</v>
      </c>
      <c r="O420" s="88">
        <v>60779.468053000004</v>
      </c>
      <c r="P420" s="88">
        <v>36278.544425</v>
      </c>
      <c r="Q420" s="90">
        <f t="shared" si="53"/>
        <v>203060</v>
      </c>
      <c r="R420" s="86">
        <v>117000</v>
      </c>
      <c r="S420" s="86">
        <v>30000</v>
      </c>
      <c r="T420" s="88">
        <v>35000</v>
      </c>
      <c r="U420" s="88"/>
      <c r="V420" s="88"/>
      <c r="W420" s="88"/>
      <c r="X420" s="88"/>
      <c r="Y420" s="88">
        <v>21060</v>
      </c>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c r="CA420" s="82"/>
      <c r="CB420" s="82"/>
      <c r="CC420" s="82"/>
      <c r="CD420" s="82"/>
      <c r="CE420" s="82"/>
      <c r="CF420" s="82"/>
      <c r="CG420" s="82"/>
      <c r="CH420" s="82"/>
      <c r="CI420" s="82"/>
      <c r="CJ420" s="82"/>
      <c r="CK420" s="82"/>
      <c r="CL420" s="82"/>
      <c r="CM420" s="82"/>
      <c r="CN420" s="82"/>
      <c r="CO420" s="82"/>
      <c r="CP420" s="82"/>
      <c r="CQ420" s="82"/>
      <c r="CR420" s="82"/>
      <c r="CS420" s="82"/>
      <c r="CT420" s="82"/>
      <c r="CU420" s="82"/>
      <c r="CV420" s="82"/>
      <c r="CW420" s="82"/>
      <c r="CX420" s="82"/>
      <c r="CY420" s="82"/>
      <c r="CZ420" s="82"/>
      <c r="DA420" s="82"/>
      <c r="DB420" s="82"/>
      <c r="DC420" s="82"/>
      <c r="DD420" s="82"/>
      <c r="DE420" s="82"/>
      <c r="DF420" s="82"/>
      <c r="DG420" s="82"/>
      <c r="DH420" s="82"/>
      <c r="DI420" s="82"/>
      <c r="DJ420" s="82"/>
      <c r="DK420" s="82"/>
      <c r="DL420" s="82"/>
      <c r="DM420" s="82"/>
      <c r="DN420" s="82"/>
      <c r="DO420" s="82"/>
      <c r="DP420" s="82"/>
      <c r="DQ420" s="82"/>
      <c r="DR420" s="82"/>
      <c r="DS420" s="82"/>
      <c r="DT420" s="82"/>
      <c r="DU420" s="82"/>
      <c r="DV420" s="82"/>
      <c r="DW420" s="82"/>
      <c r="DX420" s="82"/>
      <c r="DY420" s="82"/>
      <c r="DZ420" s="82"/>
      <c r="EA420" s="82"/>
      <c r="EB420" s="82"/>
      <c r="EC420" s="82"/>
      <c r="ED420" s="82"/>
      <c r="EE420" s="82"/>
      <c r="EF420" s="82"/>
      <c r="EG420" s="82"/>
      <c r="EH420" s="82"/>
      <c r="EI420" s="82"/>
      <c r="EJ420" s="82"/>
      <c r="EK420" s="82"/>
      <c r="EL420" s="82"/>
      <c r="EM420" s="82"/>
      <c r="EN420" s="82"/>
      <c r="EO420" s="82"/>
      <c r="EP420" s="82"/>
      <c r="EQ420" s="82"/>
      <c r="ER420" s="82"/>
      <c r="ES420" s="82"/>
      <c r="ET420" s="82"/>
      <c r="EU420" s="82"/>
      <c r="EV420" s="82"/>
      <c r="EW420" s="82"/>
      <c r="EX420" s="82"/>
      <c r="EY420" s="82"/>
      <c r="EZ420" s="82"/>
      <c r="FA420" s="82"/>
      <c r="FB420" s="82"/>
      <c r="FC420" s="82"/>
      <c r="FD420" s="82"/>
      <c r="FE420" s="82"/>
      <c r="FF420" s="82"/>
      <c r="FG420" s="82"/>
      <c r="FH420" s="82"/>
      <c r="FI420" s="82"/>
      <c r="FJ420" s="82"/>
      <c r="FK420" s="82"/>
      <c r="FL420" s="82"/>
      <c r="FM420" s="82"/>
      <c r="FN420" s="82"/>
      <c r="FO420" s="82"/>
      <c r="FP420" s="82"/>
      <c r="FQ420" s="82"/>
      <c r="FR420" s="82"/>
      <c r="FS420" s="82"/>
      <c r="FT420" s="82"/>
      <c r="FU420" s="82"/>
      <c r="FV420" s="82"/>
      <c r="FW420" s="82"/>
    </row>
    <row r="421" spans="1:179" s="85" customFormat="1" ht="38.25">
      <c r="A421" s="352">
        <v>2</v>
      </c>
      <c r="B421" s="283" t="s">
        <v>1057</v>
      </c>
      <c r="C421" s="314" t="s">
        <v>1120</v>
      </c>
      <c r="D421" s="293" t="s">
        <v>1133</v>
      </c>
      <c r="E421" s="91">
        <v>550000</v>
      </c>
      <c r="F421" s="86"/>
      <c r="G421" s="88">
        <v>440000</v>
      </c>
      <c r="H421" s="88">
        <v>110000</v>
      </c>
      <c r="I421" s="86"/>
      <c r="J421" s="86"/>
      <c r="K421" s="86"/>
      <c r="L421" s="88"/>
      <c r="M421" s="86">
        <v>297430.52697599999</v>
      </c>
      <c r="N421" s="86"/>
      <c r="O421" s="88">
        <v>297430.52697599999</v>
      </c>
      <c r="P421" s="88"/>
      <c r="Q421" s="90">
        <f t="shared" si="53"/>
        <v>117569</v>
      </c>
      <c r="R421" s="86"/>
      <c r="S421" s="86">
        <v>117569</v>
      </c>
      <c r="T421" s="88"/>
      <c r="U421" s="88"/>
      <c r="V421" s="88"/>
      <c r="W421" s="88"/>
      <c r="X421" s="88"/>
      <c r="Y421" s="88"/>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c r="CA421" s="82"/>
      <c r="CB421" s="82"/>
      <c r="CC421" s="82"/>
      <c r="CD421" s="82"/>
      <c r="CE421" s="82"/>
      <c r="CF421" s="82"/>
      <c r="CG421" s="82"/>
      <c r="CH421" s="82"/>
      <c r="CI421" s="82"/>
      <c r="CJ421" s="82"/>
      <c r="CK421" s="82"/>
      <c r="CL421" s="82"/>
      <c r="CM421" s="82"/>
      <c r="CN421" s="82"/>
      <c r="CO421" s="82"/>
      <c r="CP421" s="82"/>
      <c r="CQ421" s="82"/>
      <c r="CR421" s="82"/>
      <c r="CS421" s="82"/>
      <c r="CT421" s="82"/>
      <c r="CU421" s="82"/>
      <c r="CV421" s="82"/>
      <c r="CW421" s="82"/>
      <c r="CX421" s="82"/>
      <c r="CY421" s="82"/>
      <c r="CZ421" s="82"/>
      <c r="DA421" s="82"/>
      <c r="DB421" s="82"/>
      <c r="DC421" s="82"/>
      <c r="DD421" s="82"/>
      <c r="DE421" s="82"/>
      <c r="DF421" s="82"/>
      <c r="DG421" s="82"/>
      <c r="DH421" s="82"/>
      <c r="DI421" s="82"/>
      <c r="DJ421" s="82"/>
      <c r="DK421" s="82"/>
      <c r="DL421" s="82"/>
      <c r="DM421" s="82"/>
      <c r="DN421" s="82"/>
      <c r="DO421" s="82"/>
      <c r="DP421" s="82"/>
      <c r="DQ421" s="82"/>
      <c r="DR421" s="82"/>
      <c r="DS421" s="82"/>
      <c r="DT421" s="82"/>
      <c r="DU421" s="82"/>
      <c r="DV421" s="82"/>
      <c r="DW421" s="82"/>
      <c r="DX421" s="82"/>
      <c r="DY421" s="82"/>
      <c r="DZ421" s="82"/>
      <c r="EA421" s="82"/>
      <c r="EB421" s="82"/>
      <c r="EC421" s="82"/>
      <c r="ED421" s="82"/>
      <c r="EE421" s="82"/>
      <c r="EF421" s="82"/>
      <c r="EG421" s="82"/>
      <c r="EH421" s="82"/>
      <c r="EI421" s="82"/>
      <c r="EJ421" s="82"/>
      <c r="EK421" s="82"/>
      <c r="EL421" s="82"/>
      <c r="EM421" s="82"/>
      <c r="EN421" s="82"/>
      <c r="EO421" s="82"/>
      <c r="EP421" s="82"/>
      <c r="EQ421" s="82"/>
      <c r="ER421" s="82"/>
      <c r="ES421" s="82"/>
      <c r="ET421" s="82"/>
      <c r="EU421" s="82"/>
      <c r="EV421" s="82"/>
      <c r="EW421" s="82"/>
      <c r="EX421" s="82"/>
      <c r="EY421" s="82"/>
      <c r="EZ421" s="82"/>
      <c r="FA421" s="82"/>
      <c r="FB421" s="82"/>
      <c r="FC421" s="82"/>
      <c r="FD421" s="82"/>
      <c r="FE421" s="82"/>
      <c r="FF421" s="82"/>
      <c r="FG421" s="82"/>
      <c r="FH421" s="82"/>
      <c r="FI421" s="82"/>
      <c r="FJ421" s="82"/>
      <c r="FK421" s="82"/>
      <c r="FL421" s="82"/>
      <c r="FM421" s="82"/>
      <c r="FN421" s="82"/>
      <c r="FO421" s="82"/>
      <c r="FP421" s="82"/>
      <c r="FQ421" s="82"/>
      <c r="FR421" s="82"/>
      <c r="FS421" s="82"/>
      <c r="FT421" s="82"/>
      <c r="FU421" s="82"/>
      <c r="FV421" s="82"/>
      <c r="FW421" s="82"/>
    </row>
    <row r="422" spans="1:179" s="85" customFormat="1" ht="38.25">
      <c r="A422" s="361">
        <v>3</v>
      </c>
      <c r="B422" s="283" t="s">
        <v>563</v>
      </c>
      <c r="C422" s="314" t="s">
        <v>1120</v>
      </c>
      <c r="D422" s="293" t="s">
        <v>1134</v>
      </c>
      <c r="E422" s="91">
        <v>646000</v>
      </c>
      <c r="F422" s="86"/>
      <c r="G422" s="86">
        <v>517000</v>
      </c>
      <c r="H422" s="86">
        <v>129000</v>
      </c>
      <c r="I422" s="86"/>
      <c r="J422" s="86"/>
      <c r="K422" s="86"/>
      <c r="L422" s="86"/>
      <c r="M422" s="86">
        <v>210904.174</v>
      </c>
      <c r="N422" s="86"/>
      <c r="O422" s="86">
        <v>209813.29800000001</v>
      </c>
      <c r="P422" s="86">
        <v>1090.876</v>
      </c>
      <c r="Q422" s="90">
        <f t="shared" si="53"/>
        <v>20051</v>
      </c>
      <c r="R422" s="86"/>
      <c r="S422" s="86">
        <v>20051</v>
      </c>
      <c r="T422" s="86"/>
      <c r="U422" s="86"/>
      <c r="V422" s="86"/>
      <c r="W422" s="86"/>
      <c r="X422" s="86"/>
      <c r="Y422" s="86"/>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M422" s="82"/>
      <c r="BN422" s="82"/>
      <c r="BO422" s="82"/>
      <c r="BP422" s="82"/>
      <c r="BQ422" s="82"/>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2"/>
      <c r="CZ422" s="82"/>
      <c r="DA422" s="82"/>
      <c r="DB422" s="82"/>
      <c r="DC422" s="82"/>
      <c r="DD422" s="82"/>
      <c r="DE422" s="82"/>
      <c r="DF422" s="82"/>
      <c r="DG422" s="82"/>
      <c r="DH422" s="82"/>
      <c r="DI422" s="82"/>
      <c r="DJ422" s="82"/>
      <c r="DK422" s="82"/>
      <c r="DL422" s="82"/>
      <c r="DM422" s="82"/>
      <c r="DN422" s="82"/>
      <c r="DO422" s="82"/>
      <c r="DP422" s="82"/>
      <c r="DQ422" s="82"/>
      <c r="DR422" s="82"/>
      <c r="DS422" s="82"/>
      <c r="DT422" s="82"/>
      <c r="DU422" s="82"/>
      <c r="DV422" s="82"/>
      <c r="DW422" s="82"/>
      <c r="DX422" s="82"/>
      <c r="DY422" s="82"/>
      <c r="DZ422" s="82"/>
      <c r="EA422" s="82"/>
      <c r="EB422" s="82"/>
      <c r="EC422" s="82"/>
      <c r="ED422" s="82"/>
      <c r="EE422" s="82"/>
      <c r="EF422" s="82"/>
      <c r="EG422" s="82"/>
      <c r="EH422" s="82"/>
      <c r="EI422" s="82"/>
      <c r="EJ422" s="82"/>
      <c r="EK422" s="82"/>
      <c r="EL422" s="82"/>
      <c r="EM422" s="82"/>
      <c r="EN422" s="82"/>
      <c r="EO422" s="82"/>
      <c r="EP422" s="82"/>
      <c r="EQ422" s="82"/>
      <c r="ER422" s="82"/>
      <c r="ES422" s="82"/>
      <c r="ET422" s="82"/>
      <c r="EU422" s="82"/>
      <c r="EV422" s="82"/>
      <c r="EW422" s="82"/>
      <c r="EX422" s="82"/>
      <c r="EY422" s="82"/>
      <c r="EZ422" s="82"/>
      <c r="FA422" s="82"/>
      <c r="FB422" s="82"/>
      <c r="FC422" s="82"/>
      <c r="FD422" s="82"/>
      <c r="FE422" s="82"/>
      <c r="FF422" s="82"/>
      <c r="FG422" s="82"/>
      <c r="FH422" s="82"/>
      <c r="FI422" s="82"/>
      <c r="FJ422" s="82"/>
      <c r="FK422" s="82"/>
      <c r="FL422" s="82"/>
      <c r="FM422" s="82"/>
      <c r="FN422" s="82"/>
      <c r="FO422" s="82"/>
      <c r="FP422" s="82"/>
      <c r="FQ422" s="82"/>
      <c r="FR422" s="82"/>
      <c r="FS422" s="82"/>
      <c r="FT422" s="82"/>
      <c r="FU422" s="82"/>
      <c r="FV422" s="82"/>
      <c r="FW422" s="82"/>
    </row>
    <row r="423" spans="1:179" s="85" customFormat="1" ht="24.75" customHeight="1">
      <c r="A423" s="352">
        <v>4</v>
      </c>
      <c r="B423" s="283" t="s">
        <v>564</v>
      </c>
      <c r="C423" s="314" t="s">
        <v>1120</v>
      </c>
      <c r="D423" s="293" t="s">
        <v>1135</v>
      </c>
      <c r="E423" s="91">
        <v>575000</v>
      </c>
      <c r="F423" s="86">
        <v>0</v>
      </c>
      <c r="G423" s="88">
        <v>420000</v>
      </c>
      <c r="H423" s="88">
        <v>155000</v>
      </c>
      <c r="I423" s="86"/>
      <c r="J423" s="86"/>
      <c r="K423" s="86"/>
      <c r="L423" s="88"/>
      <c r="M423" s="86">
        <v>125604.664</v>
      </c>
      <c r="N423" s="86"/>
      <c r="O423" s="88">
        <v>125000</v>
      </c>
      <c r="P423" s="88">
        <v>604.66399999999999</v>
      </c>
      <c r="Q423" s="90">
        <f t="shared" si="53"/>
        <v>18000</v>
      </c>
      <c r="R423" s="86"/>
      <c r="S423" s="86">
        <v>18000</v>
      </c>
      <c r="T423" s="88"/>
      <c r="U423" s="88"/>
      <c r="V423" s="88"/>
      <c r="W423" s="88"/>
      <c r="X423" s="88"/>
      <c r="Y423" s="88"/>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c r="BH423" s="82"/>
      <c r="BI423" s="82"/>
      <c r="BJ423" s="82"/>
      <c r="BK423" s="82"/>
      <c r="BL423" s="82"/>
      <c r="BM423" s="82"/>
      <c r="BN423" s="82"/>
      <c r="BO423" s="82"/>
      <c r="BP423" s="82"/>
      <c r="BQ423" s="82"/>
      <c r="BR423" s="82"/>
      <c r="BS423" s="82"/>
      <c r="BT423" s="82"/>
      <c r="BU423" s="82"/>
      <c r="BV423" s="82"/>
      <c r="BW423" s="82"/>
      <c r="BX423" s="82"/>
      <c r="BY423" s="82"/>
      <c r="BZ423" s="82"/>
      <c r="CA423" s="82"/>
      <c r="CB423" s="82"/>
      <c r="CC423" s="82"/>
      <c r="CD423" s="82"/>
      <c r="CE423" s="82"/>
      <c r="CF423" s="82"/>
      <c r="CG423" s="82"/>
      <c r="CH423" s="82"/>
      <c r="CI423" s="82"/>
      <c r="CJ423" s="82"/>
      <c r="CK423" s="82"/>
      <c r="CL423" s="82"/>
      <c r="CM423" s="82"/>
      <c r="CN423" s="82"/>
      <c r="CO423" s="82"/>
      <c r="CP423" s="82"/>
      <c r="CQ423" s="82"/>
      <c r="CR423" s="82"/>
      <c r="CS423" s="82"/>
      <c r="CT423" s="82"/>
      <c r="CU423" s="82"/>
      <c r="CV423" s="82"/>
      <c r="CW423" s="82"/>
      <c r="CX423" s="82"/>
      <c r="CY423" s="82"/>
      <c r="CZ423" s="82"/>
      <c r="DA423" s="82"/>
      <c r="DB423" s="82"/>
      <c r="DC423" s="82"/>
      <c r="DD423" s="82"/>
      <c r="DE423" s="82"/>
      <c r="DF423" s="82"/>
      <c r="DG423" s="82"/>
      <c r="DH423" s="82"/>
      <c r="DI423" s="82"/>
      <c r="DJ423" s="82"/>
      <c r="DK423" s="82"/>
      <c r="DL423" s="82"/>
      <c r="DM423" s="82"/>
      <c r="DN423" s="82"/>
      <c r="DO423" s="82"/>
      <c r="DP423" s="82"/>
      <c r="DQ423" s="82"/>
      <c r="DR423" s="82"/>
      <c r="DS423" s="82"/>
      <c r="DT423" s="82"/>
      <c r="DU423" s="82"/>
      <c r="DV423" s="82"/>
      <c r="DW423" s="82"/>
      <c r="DX423" s="82"/>
      <c r="DY423" s="82"/>
      <c r="DZ423" s="82"/>
      <c r="EA423" s="82"/>
      <c r="EB423" s="82"/>
      <c r="EC423" s="82"/>
      <c r="ED423" s="82"/>
      <c r="EE423" s="82"/>
      <c r="EF423" s="82"/>
      <c r="EG423" s="82"/>
      <c r="EH423" s="82"/>
      <c r="EI423" s="82"/>
      <c r="EJ423" s="82"/>
      <c r="EK423" s="82"/>
      <c r="EL423" s="82"/>
      <c r="EM423" s="82"/>
      <c r="EN423" s="82"/>
      <c r="EO423" s="82"/>
      <c r="EP423" s="82"/>
      <c r="EQ423" s="82"/>
      <c r="ER423" s="82"/>
      <c r="ES423" s="82"/>
      <c r="ET423" s="82"/>
      <c r="EU423" s="82"/>
      <c r="EV423" s="82"/>
      <c r="EW423" s="82"/>
      <c r="EX423" s="82"/>
      <c r="EY423" s="82"/>
      <c r="EZ423" s="82"/>
      <c r="FA423" s="82"/>
      <c r="FB423" s="82"/>
      <c r="FC423" s="82"/>
      <c r="FD423" s="82"/>
      <c r="FE423" s="82"/>
      <c r="FF423" s="82"/>
      <c r="FG423" s="82"/>
      <c r="FH423" s="82"/>
      <c r="FI423" s="82"/>
      <c r="FJ423" s="82"/>
      <c r="FK423" s="82"/>
      <c r="FL423" s="82"/>
      <c r="FM423" s="82"/>
      <c r="FN423" s="82"/>
      <c r="FO423" s="82"/>
      <c r="FP423" s="82"/>
      <c r="FQ423" s="82"/>
      <c r="FR423" s="82"/>
      <c r="FS423" s="82"/>
      <c r="FT423" s="82"/>
      <c r="FU423" s="82"/>
      <c r="FV423" s="82"/>
      <c r="FW423" s="82"/>
    </row>
    <row r="424" spans="1:179" s="85" customFormat="1" ht="38.25">
      <c r="A424" s="361">
        <v>5</v>
      </c>
      <c r="B424" s="283" t="s">
        <v>567</v>
      </c>
      <c r="C424" s="325" t="s">
        <v>412</v>
      </c>
      <c r="D424" s="303" t="s">
        <v>773</v>
      </c>
      <c r="E424" s="91">
        <v>280000</v>
      </c>
      <c r="F424" s="86"/>
      <c r="G424" s="88">
        <v>252000</v>
      </c>
      <c r="H424" s="88"/>
      <c r="I424" s="86"/>
      <c r="J424" s="86"/>
      <c r="K424" s="86"/>
      <c r="L424" s="88"/>
      <c r="M424" s="86">
        <v>100710</v>
      </c>
      <c r="N424" s="86"/>
      <c r="O424" s="88">
        <v>100710</v>
      </c>
      <c r="P424" s="88"/>
      <c r="Q424" s="90">
        <f t="shared" si="53"/>
        <v>10000</v>
      </c>
      <c r="R424" s="86"/>
      <c r="S424" s="86">
        <v>10000</v>
      </c>
      <c r="T424" s="88"/>
      <c r="U424" s="88"/>
      <c r="V424" s="88"/>
      <c r="W424" s="88"/>
      <c r="X424" s="88"/>
      <c r="Y424" s="88"/>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c r="CR424" s="82"/>
      <c r="CS424" s="82"/>
      <c r="CT424" s="82"/>
      <c r="CU424" s="82"/>
      <c r="CV424" s="82"/>
      <c r="CW424" s="82"/>
      <c r="CX424" s="82"/>
      <c r="CY424" s="82"/>
      <c r="CZ424" s="82"/>
      <c r="DA424" s="82"/>
      <c r="DB424" s="82"/>
      <c r="DC424" s="82"/>
      <c r="DD424" s="82"/>
      <c r="DE424" s="82"/>
      <c r="DF424" s="82"/>
      <c r="DG424" s="82"/>
      <c r="DH424" s="82"/>
      <c r="DI424" s="82"/>
      <c r="DJ424" s="82"/>
      <c r="DK424" s="82"/>
      <c r="DL424" s="82"/>
      <c r="DM424" s="82"/>
      <c r="DN424" s="82"/>
      <c r="DO424" s="82"/>
      <c r="DP424" s="82"/>
      <c r="DQ424" s="82"/>
      <c r="DR424" s="82"/>
      <c r="DS424" s="82"/>
      <c r="DT424" s="82"/>
      <c r="DU424" s="82"/>
      <c r="DV424" s="82"/>
      <c r="DW424" s="82"/>
      <c r="DX424" s="82"/>
      <c r="DY424" s="82"/>
      <c r="DZ424" s="82"/>
      <c r="EA424" s="82"/>
      <c r="EB424" s="82"/>
      <c r="EC424" s="82"/>
      <c r="ED424" s="82"/>
      <c r="EE424" s="82"/>
      <c r="EF424" s="82"/>
      <c r="EG424" s="82"/>
      <c r="EH424" s="82"/>
      <c r="EI424" s="82"/>
      <c r="EJ424" s="82"/>
      <c r="EK424" s="82"/>
      <c r="EL424" s="82"/>
      <c r="EM424" s="82"/>
      <c r="EN424" s="82"/>
      <c r="EO424" s="82"/>
      <c r="EP424" s="82"/>
      <c r="EQ424" s="82"/>
      <c r="ER424" s="82"/>
      <c r="ES424" s="82"/>
      <c r="ET424" s="82"/>
      <c r="EU424" s="82"/>
      <c r="EV424" s="82"/>
      <c r="EW424" s="82"/>
      <c r="EX424" s="82"/>
      <c r="EY424" s="82"/>
      <c r="EZ424" s="82"/>
      <c r="FA424" s="82"/>
      <c r="FB424" s="82"/>
      <c r="FC424" s="82"/>
      <c r="FD424" s="82"/>
      <c r="FE424" s="82"/>
      <c r="FF424" s="82"/>
      <c r="FG424" s="82"/>
      <c r="FH424" s="82"/>
      <c r="FI424" s="82"/>
      <c r="FJ424" s="82"/>
      <c r="FK424" s="82"/>
      <c r="FL424" s="82"/>
      <c r="FM424" s="82"/>
      <c r="FN424" s="82"/>
      <c r="FO424" s="82"/>
      <c r="FP424" s="82"/>
      <c r="FQ424" s="82"/>
      <c r="FR424" s="82"/>
      <c r="FS424" s="82"/>
      <c r="FT424" s="82"/>
      <c r="FU424" s="82"/>
      <c r="FV424" s="82"/>
      <c r="FW424" s="82"/>
    </row>
    <row r="425" spans="1:179" s="85" customFormat="1" ht="25.5">
      <c r="A425" s="352">
        <v>6</v>
      </c>
      <c r="B425" s="283" t="s">
        <v>565</v>
      </c>
      <c r="C425" s="314" t="s">
        <v>350</v>
      </c>
      <c r="D425" s="292" t="s">
        <v>772</v>
      </c>
      <c r="E425" s="91">
        <v>498000</v>
      </c>
      <c r="F425" s="86"/>
      <c r="G425" s="86">
        <v>398000</v>
      </c>
      <c r="H425" s="86">
        <v>100000</v>
      </c>
      <c r="I425" s="86"/>
      <c r="J425" s="86"/>
      <c r="K425" s="86"/>
      <c r="L425" s="86"/>
      <c r="M425" s="86">
        <v>119000</v>
      </c>
      <c r="N425" s="86"/>
      <c r="O425" s="86">
        <v>119000</v>
      </c>
      <c r="P425" s="86"/>
      <c r="Q425" s="90">
        <f t="shared" si="53"/>
        <v>5000</v>
      </c>
      <c r="R425" s="86"/>
      <c r="S425" s="86">
        <v>5000</v>
      </c>
      <c r="T425" s="86"/>
      <c r="U425" s="86"/>
      <c r="V425" s="86"/>
      <c r="W425" s="86"/>
      <c r="X425" s="86"/>
      <c r="Y425" s="86"/>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c r="BF425" s="82"/>
      <c r="BG425" s="82"/>
      <c r="BH425" s="82"/>
      <c r="BI425" s="82"/>
      <c r="BJ425" s="82"/>
      <c r="BK425" s="82"/>
      <c r="BL425" s="82"/>
      <c r="BM425" s="82"/>
      <c r="BN425" s="82"/>
      <c r="BO425" s="82"/>
      <c r="BP425" s="82"/>
      <c r="BQ425" s="82"/>
      <c r="BR425" s="82"/>
      <c r="BS425" s="82"/>
      <c r="BT425" s="82"/>
      <c r="BU425" s="82"/>
      <c r="BV425" s="82"/>
      <c r="BW425" s="82"/>
      <c r="BX425" s="82"/>
      <c r="BY425" s="82"/>
      <c r="BZ425" s="82"/>
      <c r="CA425" s="82"/>
      <c r="CB425" s="82"/>
      <c r="CC425" s="82"/>
      <c r="CD425" s="82"/>
      <c r="CE425" s="82"/>
      <c r="CF425" s="82"/>
      <c r="CG425" s="82"/>
      <c r="CH425" s="82"/>
      <c r="CI425" s="82"/>
      <c r="CJ425" s="82"/>
      <c r="CK425" s="82"/>
      <c r="CL425" s="82"/>
      <c r="CM425" s="82"/>
      <c r="CN425" s="82"/>
      <c r="CO425" s="82"/>
      <c r="CP425" s="82"/>
      <c r="CQ425" s="82"/>
      <c r="CR425" s="82"/>
      <c r="CS425" s="82"/>
      <c r="CT425" s="82"/>
      <c r="CU425" s="82"/>
      <c r="CV425" s="82"/>
      <c r="CW425" s="82"/>
      <c r="CX425" s="82"/>
      <c r="CY425" s="82"/>
      <c r="CZ425" s="82"/>
      <c r="DA425" s="82"/>
      <c r="DB425" s="82"/>
      <c r="DC425" s="82"/>
      <c r="DD425" s="82"/>
      <c r="DE425" s="82"/>
      <c r="DF425" s="82"/>
      <c r="DG425" s="82"/>
      <c r="DH425" s="82"/>
      <c r="DI425" s="82"/>
      <c r="DJ425" s="82"/>
      <c r="DK425" s="82"/>
      <c r="DL425" s="82"/>
      <c r="DM425" s="82"/>
      <c r="DN425" s="82"/>
      <c r="DO425" s="82"/>
      <c r="DP425" s="82"/>
      <c r="DQ425" s="82"/>
      <c r="DR425" s="82"/>
      <c r="DS425" s="82"/>
      <c r="DT425" s="82"/>
      <c r="DU425" s="82"/>
      <c r="DV425" s="82"/>
      <c r="DW425" s="82"/>
      <c r="DX425" s="82"/>
      <c r="DY425" s="82"/>
      <c r="DZ425" s="82"/>
      <c r="EA425" s="82"/>
      <c r="EB425" s="82"/>
      <c r="EC425" s="82"/>
      <c r="ED425" s="82"/>
      <c r="EE425" s="82"/>
      <c r="EF425" s="82"/>
      <c r="EG425" s="82"/>
      <c r="EH425" s="82"/>
      <c r="EI425" s="82"/>
      <c r="EJ425" s="82"/>
      <c r="EK425" s="82"/>
      <c r="EL425" s="82"/>
      <c r="EM425" s="82"/>
      <c r="EN425" s="82"/>
      <c r="EO425" s="82"/>
      <c r="EP425" s="82"/>
      <c r="EQ425" s="82"/>
      <c r="ER425" s="82"/>
      <c r="ES425" s="82"/>
      <c r="ET425" s="82"/>
      <c r="EU425" s="82"/>
      <c r="EV425" s="82"/>
      <c r="EW425" s="82"/>
      <c r="EX425" s="82"/>
      <c r="EY425" s="82"/>
      <c r="EZ425" s="82"/>
      <c r="FA425" s="82"/>
      <c r="FB425" s="82"/>
      <c r="FC425" s="82"/>
      <c r="FD425" s="82"/>
      <c r="FE425" s="82"/>
      <c r="FF425" s="82"/>
      <c r="FG425" s="82"/>
      <c r="FH425" s="82"/>
      <c r="FI425" s="82"/>
      <c r="FJ425" s="82"/>
      <c r="FK425" s="82"/>
      <c r="FL425" s="82"/>
      <c r="FM425" s="82"/>
      <c r="FN425" s="82"/>
      <c r="FO425" s="82"/>
      <c r="FP425" s="82"/>
      <c r="FQ425" s="82"/>
      <c r="FR425" s="82"/>
      <c r="FS425" s="82"/>
      <c r="FT425" s="82"/>
      <c r="FU425" s="82"/>
      <c r="FV425" s="82"/>
      <c r="FW425" s="82"/>
    </row>
    <row r="426" spans="1:179" s="85" customFormat="1" ht="25.5">
      <c r="A426" s="361">
        <v>7</v>
      </c>
      <c r="B426" s="270" t="s">
        <v>566</v>
      </c>
      <c r="C426" s="314" t="s">
        <v>402</v>
      </c>
      <c r="D426" s="279" t="s">
        <v>784</v>
      </c>
      <c r="E426" s="91">
        <v>265000</v>
      </c>
      <c r="F426" s="86"/>
      <c r="G426" s="88">
        <v>238500</v>
      </c>
      <c r="H426" s="88">
        <v>0</v>
      </c>
      <c r="I426" s="86"/>
      <c r="J426" s="86"/>
      <c r="K426" s="86"/>
      <c r="L426" s="88"/>
      <c r="M426" s="86">
        <v>72000</v>
      </c>
      <c r="N426" s="86"/>
      <c r="O426" s="88">
        <v>72000</v>
      </c>
      <c r="P426" s="88"/>
      <c r="Q426" s="90">
        <f t="shared" si="53"/>
        <v>10000</v>
      </c>
      <c r="R426" s="86"/>
      <c r="S426" s="86">
        <v>10000</v>
      </c>
      <c r="T426" s="88"/>
      <c r="U426" s="88"/>
      <c r="V426" s="88"/>
      <c r="W426" s="88"/>
      <c r="X426" s="88"/>
      <c r="Y426" s="88"/>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c r="BF426" s="82"/>
      <c r="BG426" s="82"/>
      <c r="BH426" s="82"/>
      <c r="BI426" s="82"/>
      <c r="BJ426" s="82"/>
      <c r="BK426" s="82"/>
      <c r="BL426" s="82"/>
      <c r="BM426" s="82"/>
      <c r="BN426" s="82"/>
      <c r="BO426" s="82"/>
      <c r="BP426" s="82"/>
      <c r="BQ426" s="82"/>
      <c r="BR426" s="82"/>
      <c r="BS426" s="82"/>
      <c r="BT426" s="82"/>
      <c r="BU426" s="82"/>
      <c r="BV426" s="82"/>
      <c r="BW426" s="82"/>
      <c r="BX426" s="82"/>
      <c r="BY426" s="82"/>
      <c r="BZ426" s="82"/>
      <c r="CA426" s="82"/>
      <c r="CB426" s="82"/>
      <c r="CC426" s="82"/>
      <c r="CD426" s="82"/>
      <c r="CE426" s="82"/>
      <c r="CF426" s="82"/>
      <c r="CG426" s="82"/>
      <c r="CH426" s="82"/>
      <c r="CI426" s="82"/>
      <c r="CJ426" s="82"/>
      <c r="CK426" s="82"/>
      <c r="CL426" s="82"/>
      <c r="CM426" s="82"/>
      <c r="CN426" s="82"/>
      <c r="CO426" s="82"/>
      <c r="CP426" s="82"/>
      <c r="CQ426" s="82"/>
      <c r="CR426" s="82"/>
      <c r="CS426" s="82"/>
      <c r="CT426" s="82"/>
      <c r="CU426" s="82"/>
      <c r="CV426" s="82"/>
      <c r="CW426" s="82"/>
      <c r="CX426" s="82"/>
      <c r="CY426" s="82"/>
      <c r="CZ426" s="82"/>
      <c r="DA426" s="82"/>
      <c r="DB426" s="82"/>
      <c r="DC426" s="82"/>
      <c r="DD426" s="82"/>
      <c r="DE426" s="82"/>
      <c r="DF426" s="82"/>
      <c r="DG426" s="82"/>
      <c r="DH426" s="82"/>
      <c r="DI426" s="82"/>
      <c r="DJ426" s="82"/>
      <c r="DK426" s="82"/>
      <c r="DL426" s="82"/>
      <c r="DM426" s="82"/>
      <c r="DN426" s="82"/>
      <c r="DO426" s="82"/>
      <c r="DP426" s="82"/>
      <c r="DQ426" s="82"/>
      <c r="DR426" s="82"/>
      <c r="DS426" s="82"/>
      <c r="DT426" s="82"/>
      <c r="DU426" s="82"/>
      <c r="DV426" s="82"/>
      <c r="DW426" s="82"/>
      <c r="DX426" s="82"/>
      <c r="DY426" s="82"/>
      <c r="DZ426" s="82"/>
      <c r="EA426" s="82"/>
      <c r="EB426" s="82"/>
      <c r="EC426" s="82"/>
      <c r="ED426" s="82"/>
      <c r="EE426" s="82"/>
      <c r="EF426" s="82"/>
      <c r="EG426" s="82"/>
      <c r="EH426" s="82"/>
      <c r="EI426" s="82"/>
      <c r="EJ426" s="82"/>
      <c r="EK426" s="82"/>
      <c r="EL426" s="82"/>
      <c r="EM426" s="82"/>
      <c r="EN426" s="82"/>
      <c r="EO426" s="82"/>
      <c r="EP426" s="82"/>
      <c r="EQ426" s="82"/>
      <c r="ER426" s="82"/>
      <c r="ES426" s="82"/>
      <c r="ET426" s="82"/>
      <c r="EU426" s="82"/>
      <c r="EV426" s="82"/>
      <c r="EW426" s="82"/>
      <c r="EX426" s="82"/>
      <c r="EY426" s="82"/>
      <c r="EZ426" s="82"/>
      <c r="FA426" s="82"/>
      <c r="FB426" s="82"/>
      <c r="FC426" s="82"/>
      <c r="FD426" s="82"/>
      <c r="FE426" s="82"/>
      <c r="FF426" s="82"/>
      <c r="FG426" s="82"/>
      <c r="FH426" s="82"/>
      <c r="FI426" s="82"/>
      <c r="FJ426" s="82"/>
      <c r="FK426" s="82"/>
      <c r="FL426" s="82"/>
      <c r="FM426" s="82"/>
      <c r="FN426" s="82"/>
      <c r="FO426" s="82"/>
      <c r="FP426" s="82"/>
      <c r="FQ426" s="82"/>
      <c r="FR426" s="82"/>
      <c r="FS426" s="82"/>
      <c r="FT426" s="82"/>
      <c r="FU426" s="82"/>
      <c r="FV426" s="82"/>
      <c r="FW426" s="82"/>
    </row>
    <row r="427" spans="1:179" s="85" customFormat="1" ht="51">
      <c r="A427" s="352">
        <v>8</v>
      </c>
      <c r="B427" s="311" t="s">
        <v>774</v>
      </c>
      <c r="C427" s="314" t="s">
        <v>325</v>
      </c>
      <c r="D427" s="314" t="s">
        <v>775</v>
      </c>
      <c r="E427" s="91">
        <v>249000</v>
      </c>
      <c r="F427" s="86"/>
      <c r="G427" s="88"/>
      <c r="H427" s="88">
        <v>224000</v>
      </c>
      <c r="I427" s="86"/>
      <c r="J427" s="86"/>
      <c r="K427" s="86"/>
      <c r="L427" s="88"/>
      <c r="M427" s="86">
        <v>159066.96400000001</v>
      </c>
      <c r="N427" s="86"/>
      <c r="O427" s="88"/>
      <c r="P427" s="88">
        <v>159066.96400000001</v>
      </c>
      <c r="Q427" s="90">
        <f t="shared" si="53"/>
        <v>1500</v>
      </c>
      <c r="R427" s="86"/>
      <c r="S427" s="88"/>
      <c r="T427" s="88"/>
      <c r="U427" s="88">
        <v>1500</v>
      </c>
      <c r="V427" s="88"/>
      <c r="W427" s="88"/>
      <c r="X427" s="88"/>
      <c r="Y427" s="88"/>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c r="BF427" s="82"/>
      <c r="BG427" s="82"/>
      <c r="BH427" s="82"/>
      <c r="BI427" s="82"/>
      <c r="BJ427" s="82"/>
      <c r="BK427" s="82"/>
      <c r="BL427" s="82"/>
      <c r="BM427" s="82"/>
      <c r="BN427" s="82"/>
      <c r="BO427" s="82"/>
      <c r="BP427" s="82"/>
      <c r="BQ427" s="82"/>
      <c r="BR427" s="82"/>
      <c r="BS427" s="82"/>
      <c r="BT427" s="82"/>
      <c r="BU427" s="82"/>
      <c r="BV427" s="82"/>
      <c r="BW427" s="82"/>
      <c r="BX427" s="82"/>
      <c r="BY427" s="82"/>
      <c r="BZ427" s="82"/>
      <c r="CA427" s="82"/>
      <c r="CB427" s="82"/>
      <c r="CC427" s="82"/>
      <c r="CD427" s="82"/>
      <c r="CE427" s="82"/>
      <c r="CF427" s="82"/>
      <c r="CG427" s="82"/>
      <c r="CH427" s="82"/>
      <c r="CI427" s="82"/>
      <c r="CJ427" s="82"/>
      <c r="CK427" s="82"/>
      <c r="CL427" s="82"/>
      <c r="CM427" s="82"/>
      <c r="CN427" s="82"/>
      <c r="CO427" s="82"/>
      <c r="CP427" s="82"/>
      <c r="CQ427" s="82"/>
      <c r="CR427" s="82"/>
      <c r="CS427" s="82"/>
      <c r="CT427" s="82"/>
      <c r="CU427" s="82"/>
      <c r="CV427" s="82"/>
      <c r="CW427" s="82"/>
      <c r="CX427" s="82"/>
      <c r="CY427" s="82"/>
      <c r="CZ427" s="82"/>
      <c r="DA427" s="82"/>
      <c r="DB427" s="82"/>
      <c r="DC427" s="82"/>
      <c r="DD427" s="82"/>
      <c r="DE427" s="82"/>
      <c r="DF427" s="82"/>
      <c r="DG427" s="82"/>
      <c r="DH427" s="82"/>
      <c r="DI427" s="82"/>
      <c r="DJ427" s="82"/>
      <c r="DK427" s="82"/>
      <c r="DL427" s="82"/>
      <c r="DM427" s="82"/>
      <c r="DN427" s="82"/>
      <c r="DO427" s="82"/>
      <c r="DP427" s="82"/>
      <c r="DQ427" s="82"/>
      <c r="DR427" s="82"/>
      <c r="DS427" s="82"/>
      <c r="DT427" s="82"/>
      <c r="DU427" s="82"/>
      <c r="DV427" s="82"/>
      <c r="DW427" s="82"/>
      <c r="DX427" s="82"/>
      <c r="DY427" s="82"/>
      <c r="DZ427" s="82"/>
      <c r="EA427" s="82"/>
      <c r="EB427" s="82"/>
      <c r="EC427" s="82"/>
      <c r="ED427" s="82"/>
      <c r="EE427" s="82"/>
      <c r="EF427" s="82"/>
      <c r="EG427" s="82"/>
      <c r="EH427" s="82"/>
      <c r="EI427" s="82"/>
      <c r="EJ427" s="82"/>
      <c r="EK427" s="82"/>
      <c r="EL427" s="82"/>
      <c r="EM427" s="82"/>
      <c r="EN427" s="82"/>
      <c r="EO427" s="82"/>
      <c r="EP427" s="82"/>
      <c r="EQ427" s="82"/>
      <c r="ER427" s="82"/>
      <c r="ES427" s="82"/>
      <c r="ET427" s="82"/>
      <c r="EU427" s="82"/>
      <c r="EV427" s="82"/>
      <c r="EW427" s="82"/>
      <c r="EX427" s="82"/>
      <c r="EY427" s="82"/>
      <c r="EZ427" s="82"/>
      <c r="FA427" s="82"/>
      <c r="FB427" s="82"/>
      <c r="FC427" s="82"/>
      <c r="FD427" s="82"/>
      <c r="FE427" s="82"/>
      <c r="FF427" s="82"/>
      <c r="FG427" s="82"/>
      <c r="FH427" s="82"/>
      <c r="FI427" s="82"/>
      <c r="FJ427" s="82"/>
      <c r="FK427" s="82"/>
      <c r="FL427" s="82"/>
      <c r="FM427" s="82"/>
      <c r="FN427" s="82"/>
      <c r="FO427" s="82"/>
      <c r="FP427" s="82"/>
      <c r="FQ427" s="82"/>
      <c r="FR427" s="82"/>
      <c r="FS427" s="82"/>
      <c r="FT427" s="82"/>
      <c r="FU427" s="82"/>
      <c r="FV427" s="82"/>
      <c r="FW427" s="82"/>
    </row>
    <row r="428" spans="1:179" s="85" customFormat="1">
      <c r="A428" s="366" t="s">
        <v>652</v>
      </c>
      <c r="B428" s="312" t="s">
        <v>332</v>
      </c>
      <c r="C428" s="313"/>
      <c r="D428" s="313"/>
      <c r="E428" s="91">
        <v>25000</v>
      </c>
      <c r="F428" s="86">
        <v>0</v>
      </c>
      <c r="G428" s="88">
        <v>0</v>
      </c>
      <c r="H428" s="88">
        <v>22500</v>
      </c>
      <c r="I428" s="86">
        <v>0</v>
      </c>
      <c r="J428" s="86"/>
      <c r="K428" s="86"/>
      <c r="L428" s="88"/>
      <c r="M428" s="86">
        <v>8500</v>
      </c>
      <c r="N428" s="86">
        <v>0</v>
      </c>
      <c r="O428" s="88">
        <v>0</v>
      </c>
      <c r="P428" s="88">
        <v>8500</v>
      </c>
      <c r="Q428" s="90">
        <f t="shared" si="53"/>
        <v>3000</v>
      </c>
      <c r="R428" s="86">
        <v>0</v>
      </c>
      <c r="S428" s="86">
        <v>0</v>
      </c>
      <c r="T428" s="88">
        <v>0</v>
      </c>
      <c r="U428" s="88">
        <v>3000</v>
      </c>
      <c r="V428" s="88">
        <v>0</v>
      </c>
      <c r="W428" s="88">
        <v>0</v>
      </c>
      <c r="X428" s="88"/>
      <c r="Y428" s="88">
        <v>0</v>
      </c>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c r="BF428" s="82"/>
      <c r="BG428" s="82"/>
      <c r="BH428" s="82"/>
      <c r="BI428" s="82"/>
      <c r="BJ428" s="82"/>
      <c r="BK428" s="82"/>
      <c r="BL428" s="82"/>
      <c r="BM428" s="82"/>
      <c r="BN428" s="82"/>
      <c r="BO428" s="82"/>
      <c r="BP428" s="82"/>
      <c r="BQ428" s="82"/>
      <c r="BR428" s="82"/>
      <c r="BS428" s="82"/>
      <c r="BT428" s="82"/>
      <c r="BU428" s="82"/>
      <c r="BV428" s="82"/>
      <c r="BW428" s="82"/>
      <c r="BX428" s="82"/>
      <c r="BY428" s="82"/>
      <c r="BZ428" s="82"/>
      <c r="CA428" s="82"/>
      <c r="CB428" s="82"/>
      <c r="CC428" s="82"/>
      <c r="CD428" s="82"/>
      <c r="CE428" s="82"/>
      <c r="CF428" s="82"/>
      <c r="CG428" s="82"/>
      <c r="CH428" s="82"/>
      <c r="CI428" s="82"/>
      <c r="CJ428" s="82"/>
      <c r="CK428" s="82"/>
      <c r="CL428" s="82"/>
      <c r="CM428" s="82"/>
      <c r="CN428" s="82"/>
      <c r="CO428" s="82"/>
      <c r="CP428" s="82"/>
      <c r="CQ428" s="82"/>
      <c r="CR428" s="82"/>
      <c r="CS428" s="82"/>
      <c r="CT428" s="82"/>
      <c r="CU428" s="82"/>
      <c r="CV428" s="82"/>
      <c r="CW428" s="82"/>
      <c r="CX428" s="82"/>
      <c r="CY428" s="82"/>
      <c r="CZ428" s="82"/>
      <c r="DA428" s="82"/>
      <c r="DB428" s="82"/>
      <c r="DC428" s="82"/>
      <c r="DD428" s="82"/>
      <c r="DE428" s="82"/>
      <c r="DF428" s="82"/>
      <c r="DG428" s="82"/>
      <c r="DH428" s="82"/>
      <c r="DI428" s="82"/>
      <c r="DJ428" s="82"/>
      <c r="DK428" s="82"/>
      <c r="DL428" s="82"/>
      <c r="DM428" s="82"/>
      <c r="DN428" s="82"/>
      <c r="DO428" s="82"/>
      <c r="DP428" s="82"/>
      <c r="DQ428" s="82"/>
      <c r="DR428" s="82"/>
      <c r="DS428" s="82"/>
      <c r="DT428" s="82"/>
      <c r="DU428" s="82"/>
      <c r="DV428" s="82"/>
      <c r="DW428" s="82"/>
      <c r="DX428" s="82"/>
      <c r="DY428" s="82"/>
      <c r="DZ428" s="82"/>
      <c r="EA428" s="82"/>
      <c r="EB428" s="82"/>
      <c r="EC428" s="82"/>
      <c r="ED428" s="82"/>
      <c r="EE428" s="82"/>
      <c r="EF428" s="82"/>
      <c r="EG428" s="82"/>
      <c r="EH428" s="82"/>
      <c r="EI428" s="82"/>
      <c r="EJ428" s="82"/>
      <c r="EK428" s="82"/>
      <c r="EL428" s="82"/>
      <c r="EM428" s="82"/>
      <c r="EN428" s="82"/>
      <c r="EO428" s="82"/>
      <c r="EP428" s="82"/>
      <c r="EQ428" s="82"/>
      <c r="ER428" s="82"/>
      <c r="ES428" s="82"/>
      <c r="ET428" s="82"/>
      <c r="EU428" s="82"/>
      <c r="EV428" s="82"/>
      <c r="EW428" s="82"/>
      <c r="EX428" s="82"/>
      <c r="EY428" s="82"/>
      <c r="EZ428" s="82"/>
      <c r="FA428" s="82"/>
      <c r="FB428" s="82"/>
      <c r="FC428" s="82"/>
      <c r="FD428" s="82"/>
      <c r="FE428" s="82"/>
      <c r="FF428" s="82"/>
      <c r="FG428" s="82"/>
      <c r="FH428" s="82"/>
      <c r="FI428" s="82"/>
      <c r="FJ428" s="82"/>
      <c r="FK428" s="82"/>
      <c r="FL428" s="82"/>
      <c r="FM428" s="82"/>
      <c r="FN428" s="82"/>
      <c r="FO428" s="82"/>
      <c r="FP428" s="82"/>
      <c r="FQ428" s="82"/>
      <c r="FR428" s="82"/>
      <c r="FS428" s="82"/>
      <c r="FT428" s="82"/>
      <c r="FU428" s="82"/>
      <c r="FV428" s="82"/>
      <c r="FW428" s="82"/>
    </row>
    <row r="429" spans="1:179" s="85" customFormat="1" ht="25.5">
      <c r="A429" s="361">
        <v>1</v>
      </c>
      <c r="B429" s="311" t="s">
        <v>1058</v>
      </c>
      <c r="C429" s="314" t="s">
        <v>341</v>
      </c>
      <c r="D429" s="314" t="s">
        <v>785</v>
      </c>
      <c r="E429" s="91">
        <v>25000</v>
      </c>
      <c r="F429" s="86"/>
      <c r="G429" s="88"/>
      <c r="H429" s="88">
        <v>22500</v>
      </c>
      <c r="I429" s="86"/>
      <c r="J429" s="86"/>
      <c r="K429" s="86"/>
      <c r="L429" s="88"/>
      <c r="M429" s="86">
        <v>8500</v>
      </c>
      <c r="N429" s="86"/>
      <c r="O429" s="88"/>
      <c r="P429" s="88">
        <v>8500</v>
      </c>
      <c r="Q429" s="90">
        <f t="shared" si="53"/>
        <v>3000</v>
      </c>
      <c r="R429" s="86"/>
      <c r="S429" s="86"/>
      <c r="T429" s="88"/>
      <c r="U429" s="88">
        <v>3000</v>
      </c>
      <c r="V429" s="88"/>
      <c r="W429" s="88"/>
      <c r="X429" s="88"/>
      <c r="Y429" s="88"/>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c r="BF429" s="82"/>
      <c r="BG429" s="82"/>
      <c r="BH429" s="82"/>
      <c r="BI429" s="82"/>
      <c r="BJ429" s="82"/>
      <c r="BK429" s="82"/>
      <c r="BL429" s="82"/>
      <c r="BM429" s="82"/>
      <c r="BN429" s="82"/>
      <c r="BO429" s="82"/>
      <c r="BP429" s="82"/>
      <c r="BQ429" s="82"/>
      <c r="BR429" s="82"/>
      <c r="BS429" s="82"/>
      <c r="BT429" s="82"/>
      <c r="BU429" s="82"/>
      <c r="BV429" s="82"/>
      <c r="BW429" s="82"/>
      <c r="BX429" s="82"/>
      <c r="BY429" s="82"/>
      <c r="BZ429" s="82"/>
      <c r="CA429" s="82"/>
      <c r="CB429" s="82"/>
      <c r="CC429" s="82"/>
      <c r="CD429" s="82"/>
      <c r="CE429" s="82"/>
      <c r="CF429" s="82"/>
      <c r="CG429" s="82"/>
      <c r="CH429" s="82"/>
      <c r="CI429" s="82"/>
      <c r="CJ429" s="82"/>
      <c r="CK429" s="82"/>
      <c r="CL429" s="82"/>
      <c r="CM429" s="82"/>
      <c r="CN429" s="82"/>
      <c r="CO429" s="82"/>
      <c r="CP429" s="82"/>
      <c r="CQ429" s="82"/>
      <c r="CR429" s="82"/>
      <c r="CS429" s="82"/>
      <c r="CT429" s="82"/>
      <c r="CU429" s="82"/>
      <c r="CV429" s="82"/>
      <c r="CW429" s="82"/>
      <c r="CX429" s="82"/>
      <c r="CY429" s="82"/>
      <c r="CZ429" s="82"/>
      <c r="DA429" s="82"/>
      <c r="DB429" s="82"/>
      <c r="DC429" s="82"/>
      <c r="DD429" s="82"/>
      <c r="DE429" s="82"/>
      <c r="DF429" s="82"/>
      <c r="DG429" s="82"/>
      <c r="DH429" s="82"/>
      <c r="DI429" s="82"/>
      <c r="DJ429" s="82"/>
      <c r="DK429" s="82"/>
      <c r="DL429" s="82"/>
      <c r="DM429" s="82"/>
      <c r="DN429" s="82"/>
      <c r="DO429" s="82"/>
      <c r="DP429" s="82"/>
      <c r="DQ429" s="82"/>
      <c r="DR429" s="82"/>
      <c r="DS429" s="82"/>
      <c r="DT429" s="82"/>
      <c r="DU429" s="82"/>
      <c r="DV429" s="82"/>
      <c r="DW429" s="82"/>
      <c r="DX429" s="82"/>
      <c r="DY429" s="82"/>
      <c r="DZ429" s="82"/>
      <c r="EA429" s="82"/>
      <c r="EB429" s="82"/>
      <c r="EC429" s="82"/>
      <c r="ED429" s="82"/>
      <c r="EE429" s="82"/>
      <c r="EF429" s="82"/>
      <c r="EG429" s="82"/>
      <c r="EH429" s="82"/>
      <c r="EI429" s="82"/>
      <c r="EJ429" s="82"/>
      <c r="EK429" s="82"/>
      <c r="EL429" s="82"/>
      <c r="EM429" s="82"/>
      <c r="EN429" s="82"/>
      <c r="EO429" s="82"/>
      <c r="EP429" s="82"/>
      <c r="EQ429" s="82"/>
      <c r="ER429" s="82"/>
      <c r="ES429" s="82"/>
      <c r="ET429" s="82"/>
      <c r="EU429" s="82"/>
      <c r="EV429" s="82"/>
      <c r="EW429" s="82"/>
      <c r="EX429" s="82"/>
      <c r="EY429" s="82"/>
      <c r="EZ429" s="82"/>
      <c r="FA429" s="82"/>
      <c r="FB429" s="82"/>
      <c r="FC429" s="82"/>
      <c r="FD429" s="82"/>
      <c r="FE429" s="82"/>
      <c r="FF429" s="82"/>
      <c r="FG429" s="82"/>
      <c r="FH429" s="82"/>
      <c r="FI429" s="82"/>
      <c r="FJ429" s="82"/>
      <c r="FK429" s="82"/>
      <c r="FL429" s="82"/>
      <c r="FM429" s="82"/>
      <c r="FN429" s="82"/>
      <c r="FO429" s="82"/>
      <c r="FP429" s="82"/>
      <c r="FQ429" s="82"/>
      <c r="FR429" s="82"/>
      <c r="FS429" s="82"/>
      <c r="FT429" s="82"/>
      <c r="FU429" s="82"/>
      <c r="FV429" s="82"/>
      <c r="FW429" s="82"/>
    </row>
    <row r="430" spans="1:179" s="85" customFormat="1">
      <c r="A430" s="366">
        <v>-4</v>
      </c>
      <c r="B430" s="312" t="s">
        <v>1059</v>
      </c>
      <c r="C430" s="326"/>
      <c r="D430" s="313"/>
      <c r="E430" s="91">
        <v>2662120</v>
      </c>
      <c r="F430" s="86">
        <v>523810</v>
      </c>
      <c r="G430" s="88">
        <v>0</v>
      </c>
      <c r="H430" s="88">
        <v>2138310</v>
      </c>
      <c r="I430" s="86">
        <v>0</v>
      </c>
      <c r="J430" s="86"/>
      <c r="K430" s="86"/>
      <c r="L430" s="88"/>
      <c r="M430" s="86">
        <v>5000</v>
      </c>
      <c r="N430" s="86">
        <v>0</v>
      </c>
      <c r="O430" s="88">
        <v>0</v>
      </c>
      <c r="P430" s="88">
        <v>5000</v>
      </c>
      <c r="Q430" s="90">
        <f t="shared" si="53"/>
        <v>0</v>
      </c>
      <c r="R430" s="86">
        <v>0</v>
      </c>
      <c r="S430" s="86"/>
      <c r="T430" s="88">
        <v>0</v>
      </c>
      <c r="U430" s="88"/>
      <c r="V430" s="88"/>
      <c r="W430" s="88"/>
      <c r="X430" s="88"/>
      <c r="Y430" s="88">
        <v>0</v>
      </c>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c r="BF430" s="82"/>
      <c r="BG430" s="82"/>
      <c r="BH430" s="82"/>
      <c r="BI430" s="82"/>
      <c r="BJ430" s="82"/>
      <c r="BK430" s="82"/>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c r="CP430" s="82"/>
      <c r="CQ430" s="82"/>
      <c r="CR430" s="82"/>
      <c r="CS430" s="82"/>
      <c r="CT430" s="82"/>
      <c r="CU430" s="82"/>
      <c r="CV430" s="82"/>
      <c r="CW430" s="82"/>
      <c r="CX430" s="82"/>
      <c r="CY430" s="82"/>
      <c r="CZ430" s="82"/>
      <c r="DA430" s="82"/>
      <c r="DB430" s="82"/>
      <c r="DC430" s="82"/>
      <c r="DD430" s="82"/>
      <c r="DE430" s="82"/>
      <c r="DF430" s="82"/>
      <c r="DG430" s="82"/>
      <c r="DH430" s="82"/>
      <c r="DI430" s="82"/>
      <c r="DJ430" s="82"/>
      <c r="DK430" s="82"/>
      <c r="DL430" s="82"/>
      <c r="DM430" s="82"/>
      <c r="DN430" s="82"/>
      <c r="DO430" s="82"/>
      <c r="DP430" s="82"/>
      <c r="DQ430" s="82"/>
      <c r="DR430" s="82"/>
      <c r="DS430" s="82"/>
      <c r="DT430" s="82"/>
      <c r="DU430" s="82"/>
      <c r="DV430" s="82"/>
      <c r="DW430" s="82"/>
      <c r="DX430" s="82"/>
      <c r="DY430" s="82"/>
      <c r="DZ430" s="82"/>
      <c r="EA430" s="82"/>
      <c r="EB430" s="82"/>
      <c r="EC430" s="82"/>
      <c r="ED430" s="82"/>
      <c r="EE430" s="82"/>
      <c r="EF430" s="82"/>
      <c r="EG430" s="82"/>
      <c r="EH430" s="82"/>
      <c r="EI430" s="82"/>
      <c r="EJ430" s="82"/>
      <c r="EK430" s="82"/>
      <c r="EL430" s="82"/>
      <c r="EM430" s="82"/>
      <c r="EN430" s="82"/>
      <c r="EO430" s="82"/>
      <c r="EP430" s="82"/>
      <c r="EQ430" s="82"/>
      <c r="ER430" s="82"/>
      <c r="ES430" s="82"/>
      <c r="ET430" s="82"/>
      <c r="EU430" s="82"/>
      <c r="EV430" s="82"/>
      <c r="EW430" s="82"/>
      <c r="EX430" s="82"/>
      <c r="EY430" s="82"/>
      <c r="EZ430" s="82"/>
      <c r="FA430" s="82"/>
      <c r="FB430" s="82"/>
      <c r="FC430" s="82"/>
      <c r="FD430" s="82"/>
      <c r="FE430" s="82"/>
      <c r="FF430" s="82"/>
      <c r="FG430" s="82"/>
      <c r="FH430" s="82"/>
      <c r="FI430" s="82"/>
      <c r="FJ430" s="82"/>
      <c r="FK430" s="82"/>
      <c r="FL430" s="82"/>
      <c r="FM430" s="82"/>
      <c r="FN430" s="82"/>
      <c r="FO430" s="82"/>
      <c r="FP430" s="82"/>
      <c r="FQ430" s="82"/>
      <c r="FR430" s="82"/>
      <c r="FS430" s="82"/>
      <c r="FT430" s="82"/>
      <c r="FU430" s="82"/>
      <c r="FV430" s="82"/>
      <c r="FW430" s="82"/>
    </row>
    <row r="431" spans="1:179" s="85" customFormat="1" ht="38.25">
      <c r="A431" s="361">
        <v>1</v>
      </c>
      <c r="B431" s="311" t="s">
        <v>1060</v>
      </c>
      <c r="C431" s="314" t="s">
        <v>1120</v>
      </c>
      <c r="D431" s="314" t="s">
        <v>1136</v>
      </c>
      <c r="E431" s="91">
        <v>2662120</v>
      </c>
      <c r="F431" s="86">
        <v>523810</v>
      </c>
      <c r="G431" s="88"/>
      <c r="H431" s="88">
        <v>2138310</v>
      </c>
      <c r="I431" s="86"/>
      <c r="J431" s="86"/>
      <c r="K431" s="86"/>
      <c r="L431" s="88"/>
      <c r="M431" s="86">
        <v>5000</v>
      </c>
      <c r="N431" s="86">
        <v>0</v>
      </c>
      <c r="O431" s="88">
        <v>0</v>
      </c>
      <c r="P431" s="88">
        <v>5000</v>
      </c>
      <c r="Q431" s="90">
        <f t="shared" si="53"/>
        <v>0</v>
      </c>
      <c r="R431" s="86"/>
      <c r="S431" s="86"/>
      <c r="T431" s="88"/>
      <c r="U431" s="88"/>
      <c r="V431" s="88"/>
      <c r="W431" s="88"/>
      <c r="X431" s="88"/>
      <c r="Y431" s="88">
        <v>0</v>
      </c>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c r="CR431" s="82"/>
      <c r="CS431" s="82"/>
      <c r="CT431" s="82"/>
      <c r="CU431" s="82"/>
      <c r="CV431" s="82"/>
      <c r="CW431" s="82"/>
      <c r="CX431" s="82"/>
      <c r="CY431" s="82"/>
      <c r="CZ431" s="82"/>
      <c r="DA431" s="82"/>
      <c r="DB431" s="82"/>
      <c r="DC431" s="82"/>
      <c r="DD431" s="82"/>
      <c r="DE431" s="82"/>
      <c r="DF431" s="82"/>
      <c r="DG431" s="82"/>
      <c r="DH431" s="82"/>
      <c r="DI431" s="82"/>
      <c r="DJ431" s="82"/>
      <c r="DK431" s="82"/>
      <c r="DL431" s="82"/>
      <c r="DM431" s="82"/>
      <c r="DN431" s="82"/>
      <c r="DO431" s="82"/>
      <c r="DP431" s="82"/>
      <c r="DQ431" s="82"/>
      <c r="DR431" s="82"/>
      <c r="DS431" s="82"/>
      <c r="DT431" s="82"/>
      <c r="DU431" s="82"/>
      <c r="DV431" s="82"/>
      <c r="DW431" s="82"/>
      <c r="DX431" s="82"/>
      <c r="DY431" s="82"/>
      <c r="DZ431" s="82"/>
      <c r="EA431" s="82"/>
      <c r="EB431" s="82"/>
      <c r="EC431" s="82"/>
      <c r="ED431" s="82"/>
      <c r="EE431" s="82"/>
      <c r="EF431" s="82"/>
      <c r="EG431" s="82"/>
      <c r="EH431" s="82"/>
      <c r="EI431" s="82"/>
      <c r="EJ431" s="82"/>
      <c r="EK431" s="82"/>
      <c r="EL431" s="82"/>
      <c r="EM431" s="82"/>
      <c r="EN431" s="82"/>
      <c r="EO431" s="82"/>
      <c r="EP431" s="82"/>
      <c r="EQ431" s="82"/>
      <c r="ER431" s="82"/>
      <c r="ES431" s="82"/>
      <c r="ET431" s="82"/>
      <c r="EU431" s="82"/>
      <c r="EV431" s="82"/>
      <c r="EW431" s="82"/>
      <c r="EX431" s="82"/>
      <c r="EY431" s="82"/>
      <c r="EZ431" s="82"/>
      <c r="FA431" s="82"/>
      <c r="FB431" s="82"/>
      <c r="FC431" s="82"/>
      <c r="FD431" s="82"/>
      <c r="FE431" s="82"/>
      <c r="FF431" s="82"/>
      <c r="FG431" s="82"/>
      <c r="FH431" s="82"/>
      <c r="FI431" s="82"/>
      <c r="FJ431" s="82"/>
      <c r="FK431" s="82"/>
      <c r="FL431" s="82"/>
      <c r="FM431" s="82"/>
      <c r="FN431" s="82"/>
      <c r="FO431" s="82"/>
      <c r="FP431" s="82"/>
      <c r="FQ431" s="82"/>
      <c r="FR431" s="82"/>
      <c r="FS431" s="82"/>
      <c r="FT431" s="82"/>
      <c r="FU431" s="82"/>
      <c r="FV431" s="82"/>
      <c r="FW431" s="82"/>
    </row>
    <row r="432" spans="1:179" s="85" customFormat="1">
      <c r="A432" s="356" t="s">
        <v>786</v>
      </c>
      <c r="B432" s="267" t="s">
        <v>348</v>
      </c>
      <c r="C432" s="268"/>
      <c r="D432" s="268"/>
      <c r="E432" s="91">
        <v>735536.2</v>
      </c>
      <c r="F432" s="86">
        <v>120000</v>
      </c>
      <c r="G432" s="86">
        <v>303269</v>
      </c>
      <c r="H432" s="86">
        <v>284801.777</v>
      </c>
      <c r="I432" s="86">
        <v>201873</v>
      </c>
      <c r="J432" s="86"/>
      <c r="K432" s="86"/>
      <c r="L432" s="86"/>
      <c r="M432" s="86">
        <v>320487.65600000002</v>
      </c>
      <c r="N432" s="86">
        <v>58964</v>
      </c>
      <c r="O432" s="86">
        <v>107350</v>
      </c>
      <c r="P432" s="86">
        <v>154058.799</v>
      </c>
      <c r="Q432" s="104">
        <f t="shared" si="53"/>
        <v>48100</v>
      </c>
      <c r="R432" s="86">
        <v>0</v>
      </c>
      <c r="S432" s="86">
        <v>0</v>
      </c>
      <c r="T432" s="86">
        <v>28900</v>
      </c>
      <c r="U432" s="86">
        <v>19200</v>
      </c>
      <c r="V432" s="86">
        <v>0</v>
      </c>
      <c r="W432" s="86">
        <v>0</v>
      </c>
      <c r="X432" s="86"/>
      <c r="Y432" s="86">
        <v>0</v>
      </c>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c r="BF432" s="82"/>
      <c r="BG432" s="82"/>
      <c r="BH432" s="82"/>
      <c r="BI432" s="82"/>
      <c r="BJ432" s="82"/>
      <c r="BK432" s="82"/>
      <c r="BL432" s="82"/>
      <c r="BM432" s="82"/>
      <c r="BN432" s="82"/>
      <c r="BO432" s="82"/>
      <c r="BP432" s="82"/>
      <c r="BQ432" s="82"/>
      <c r="BR432" s="82"/>
      <c r="BS432" s="82"/>
      <c r="BT432" s="82"/>
      <c r="BU432" s="82"/>
      <c r="BV432" s="82"/>
      <c r="BW432" s="82"/>
      <c r="BX432" s="82"/>
      <c r="BY432" s="82"/>
      <c r="BZ432" s="82"/>
      <c r="CA432" s="82"/>
      <c r="CB432" s="82"/>
      <c r="CC432" s="82"/>
      <c r="CD432" s="82"/>
      <c r="CE432" s="82"/>
      <c r="CF432" s="82"/>
      <c r="CG432" s="82"/>
      <c r="CH432" s="82"/>
      <c r="CI432" s="82"/>
      <c r="CJ432" s="82"/>
      <c r="CK432" s="82"/>
      <c r="CL432" s="82"/>
      <c r="CM432" s="82"/>
      <c r="CN432" s="82"/>
      <c r="CO432" s="82"/>
      <c r="CP432" s="82"/>
      <c r="CQ432" s="82"/>
      <c r="CR432" s="82"/>
      <c r="CS432" s="82"/>
      <c r="CT432" s="82"/>
      <c r="CU432" s="82"/>
      <c r="CV432" s="82"/>
      <c r="CW432" s="82"/>
      <c r="CX432" s="82"/>
      <c r="CY432" s="82"/>
      <c r="CZ432" s="82"/>
      <c r="DA432" s="82"/>
      <c r="DB432" s="82"/>
      <c r="DC432" s="82"/>
      <c r="DD432" s="82"/>
      <c r="DE432" s="82"/>
      <c r="DF432" s="82"/>
      <c r="DG432" s="82"/>
      <c r="DH432" s="82"/>
      <c r="DI432" s="82"/>
      <c r="DJ432" s="82"/>
      <c r="DK432" s="82"/>
      <c r="DL432" s="82"/>
      <c r="DM432" s="82"/>
      <c r="DN432" s="82"/>
      <c r="DO432" s="82"/>
      <c r="DP432" s="82"/>
      <c r="DQ432" s="82"/>
      <c r="DR432" s="82"/>
      <c r="DS432" s="82"/>
      <c r="DT432" s="82"/>
      <c r="DU432" s="82"/>
      <c r="DV432" s="82"/>
      <c r="DW432" s="82"/>
      <c r="DX432" s="82"/>
      <c r="DY432" s="82"/>
      <c r="DZ432" s="82"/>
      <c r="EA432" s="82"/>
      <c r="EB432" s="82"/>
      <c r="EC432" s="82"/>
      <c r="ED432" s="82"/>
      <c r="EE432" s="82"/>
      <c r="EF432" s="82"/>
      <c r="EG432" s="82"/>
      <c r="EH432" s="82"/>
      <c r="EI432" s="82"/>
      <c r="EJ432" s="82"/>
      <c r="EK432" s="82"/>
      <c r="EL432" s="82"/>
      <c r="EM432" s="82"/>
      <c r="EN432" s="82"/>
      <c r="EO432" s="82"/>
      <c r="EP432" s="82"/>
      <c r="EQ432" s="82"/>
      <c r="ER432" s="82"/>
      <c r="ES432" s="82"/>
      <c r="ET432" s="82"/>
      <c r="EU432" s="82"/>
      <c r="EV432" s="82"/>
      <c r="EW432" s="82"/>
      <c r="EX432" s="82"/>
      <c r="EY432" s="82"/>
      <c r="EZ432" s="82"/>
      <c r="FA432" s="82"/>
      <c r="FB432" s="82"/>
      <c r="FC432" s="82"/>
      <c r="FD432" s="82"/>
      <c r="FE432" s="82"/>
      <c r="FF432" s="82"/>
      <c r="FG432" s="82"/>
      <c r="FH432" s="82"/>
      <c r="FI432" s="82"/>
      <c r="FJ432" s="82"/>
      <c r="FK432" s="82"/>
      <c r="FL432" s="82"/>
      <c r="FM432" s="82"/>
      <c r="FN432" s="82"/>
      <c r="FO432" s="82"/>
      <c r="FP432" s="82"/>
      <c r="FQ432" s="82"/>
      <c r="FR432" s="82"/>
      <c r="FS432" s="82"/>
      <c r="FT432" s="82"/>
      <c r="FU432" s="82"/>
      <c r="FV432" s="82"/>
      <c r="FW432" s="82"/>
    </row>
    <row r="433" spans="1:179" s="85" customFormat="1" ht="25.5">
      <c r="A433" s="356">
        <v>-1</v>
      </c>
      <c r="B433" s="312" t="s">
        <v>339</v>
      </c>
      <c r="C433" s="315"/>
      <c r="D433" s="314"/>
      <c r="E433" s="91">
        <v>141000</v>
      </c>
      <c r="F433" s="86">
        <v>120000</v>
      </c>
      <c r="G433" s="88">
        <v>0</v>
      </c>
      <c r="H433" s="88">
        <v>21000</v>
      </c>
      <c r="I433" s="86">
        <v>0</v>
      </c>
      <c r="J433" s="86"/>
      <c r="K433" s="86"/>
      <c r="L433" s="88"/>
      <c r="M433" s="86">
        <v>73410.494000000006</v>
      </c>
      <c r="N433" s="86">
        <v>58964</v>
      </c>
      <c r="O433" s="88">
        <v>0</v>
      </c>
      <c r="P433" s="88">
        <v>14446.493999999999</v>
      </c>
      <c r="Q433" s="90">
        <f t="shared" si="53"/>
        <v>0</v>
      </c>
      <c r="R433" s="86">
        <v>0</v>
      </c>
      <c r="S433" s="86">
        <v>0</v>
      </c>
      <c r="T433" s="88">
        <v>0</v>
      </c>
      <c r="U433" s="88">
        <v>0</v>
      </c>
      <c r="V433" s="88">
        <v>0</v>
      </c>
      <c r="W433" s="88">
        <v>0</v>
      </c>
      <c r="X433" s="88"/>
      <c r="Y433" s="88">
        <v>0</v>
      </c>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c r="BF433" s="82"/>
      <c r="BG433" s="82"/>
      <c r="BH433" s="82"/>
      <c r="BI433" s="82"/>
      <c r="BJ433" s="82"/>
      <c r="BK433" s="82"/>
      <c r="BL433" s="82"/>
      <c r="BM433" s="82"/>
      <c r="BN433" s="82"/>
      <c r="BO433" s="82"/>
      <c r="BP433" s="82"/>
      <c r="BQ433" s="82"/>
      <c r="BR433" s="82"/>
      <c r="BS433" s="82"/>
      <c r="BT433" s="82"/>
      <c r="BU433" s="82"/>
      <c r="BV433" s="82"/>
      <c r="BW433" s="82"/>
      <c r="BX433" s="82"/>
      <c r="BY433" s="82"/>
      <c r="BZ433" s="82"/>
      <c r="CA433" s="82"/>
      <c r="CB433" s="82"/>
      <c r="CC433" s="82"/>
      <c r="CD433" s="82"/>
      <c r="CE433" s="82"/>
      <c r="CF433" s="82"/>
      <c r="CG433" s="82"/>
      <c r="CH433" s="82"/>
      <c r="CI433" s="82"/>
      <c r="CJ433" s="82"/>
      <c r="CK433" s="82"/>
      <c r="CL433" s="82"/>
      <c r="CM433" s="82"/>
      <c r="CN433" s="82"/>
      <c r="CO433" s="82"/>
      <c r="CP433" s="82"/>
      <c r="CQ433" s="82"/>
      <c r="CR433" s="82"/>
      <c r="CS433" s="82"/>
      <c r="CT433" s="82"/>
      <c r="CU433" s="82"/>
      <c r="CV433" s="82"/>
      <c r="CW433" s="82"/>
      <c r="CX433" s="82"/>
      <c r="CY433" s="82"/>
      <c r="CZ433" s="82"/>
      <c r="DA433" s="82"/>
      <c r="DB433" s="82"/>
      <c r="DC433" s="82"/>
      <c r="DD433" s="82"/>
      <c r="DE433" s="82"/>
      <c r="DF433" s="82"/>
      <c r="DG433" s="82"/>
      <c r="DH433" s="82"/>
      <c r="DI433" s="82"/>
      <c r="DJ433" s="82"/>
      <c r="DK433" s="82"/>
      <c r="DL433" s="82"/>
      <c r="DM433" s="82"/>
      <c r="DN433" s="82"/>
      <c r="DO433" s="82"/>
      <c r="DP433" s="82"/>
      <c r="DQ433" s="82"/>
      <c r="DR433" s="82"/>
      <c r="DS433" s="82"/>
      <c r="DT433" s="82"/>
      <c r="DU433" s="82"/>
      <c r="DV433" s="82"/>
      <c r="DW433" s="82"/>
      <c r="DX433" s="82"/>
      <c r="DY433" s="82"/>
      <c r="DZ433" s="82"/>
      <c r="EA433" s="82"/>
      <c r="EB433" s="82"/>
      <c r="EC433" s="82"/>
      <c r="ED433" s="82"/>
      <c r="EE433" s="82"/>
      <c r="EF433" s="82"/>
      <c r="EG433" s="82"/>
      <c r="EH433" s="82"/>
      <c r="EI433" s="82"/>
      <c r="EJ433" s="82"/>
      <c r="EK433" s="82"/>
      <c r="EL433" s="82"/>
      <c r="EM433" s="82"/>
      <c r="EN433" s="82"/>
      <c r="EO433" s="82"/>
      <c r="EP433" s="82"/>
      <c r="EQ433" s="82"/>
      <c r="ER433" s="82"/>
      <c r="ES433" s="82"/>
      <c r="ET433" s="82"/>
      <c r="EU433" s="82"/>
      <c r="EV433" s="82"/>
      <c r="EW433" s="82"/>
      <c r="EX433" s="82"/>
      <c r="EY433" s="82"/>
      <c r="EZ433" s="82"/>
      <c r="FA433" s="82"/>
      <c r="FB433" s="82"/>
      <c r="FC433" s="82"/>
      <c r="FD433" s="82"/>
      <c r="FE433" s="82"/>
      <c r="FF433" s="82"/>
      <c r="FG433" s="82"/>
      <c r="FH433" s="82"/>
      <c r="FI433" s="82"/>
      <c r="FJ433" s="82"/>
      <c r="FK433" s="82"/>
      <c r="FL433" s="82"/>
      <c r="FM433" s="82"/>
      <c r="FN433" s="82"/>
      <c r="FO433" s="82"/>
      <c r="FP433" s="82"/>
      <c r="FQ433" s="82"/>
      <c r="FR433" s="82"/>
      <c r="FS433" s="82"/>
      <c r="FT433" s="82"/>
      <c r="FU433" s="82"/>
      <c r="FV433" s="82"/>
      <c r="FW433" s="82"/>
    </row>
    <row r="434" spans="1:179" s="85" customFormat="1">
      <c r="A434" s="356" t="s">
        <v>319</v>
      </c>
      <c r="B434" s="291" t="s">
        <v>321</v>
      </c>
      <c r="C434" s="268"/>
      <c r="D434" s="268"/>
      <c r="E434" s="91">
        <v>141000</v>
      </c>
      <c r="F434" s="86">
        <v>120000</v>
      </c>
      <c r="G434" s="86">
        <v>0</v>
      </c>
      <c r="H434" s="86">
        <v>21000</v>
      </c>
      <c r="I434" s="86">
        <v>0</v>
      </c>
      <c r="J434" s="86"/>
      <c r="K434" s="86"/>
      <c r="L434" s="86"/>
      <c r="M434" s="86">
        <v>73410.494000000006</v>
      </c>
      <c r="N434" s="86">
        <v>58964</v>
      </c>
      <c r="O434" s="86">
        <v>0</v>
      </c>
      <c r="P434" s="86">
        <v>14446.493999999999</v>
      </c>
      <c r="Q434" s="90">
        <f t="shared" si="53"/>
        <v>0</v>
      </c>
      <c r="R434" s="86">
        <v>0</v>
      </c>
      <c r="S434" s="86">
        <v>0</v>
      </c>
      <c r="T434" s="86">
        <v>0</v>
      </c>
      <c r="U434" s="86">
        <v>0</v>
      </c>
      <c r="V434" s="86">
        <v>0</v>
      </c>
      <c r="W434" s="86">
        <v>0</v>
      </c>
      <c r="X434" s="86"/>
      <c r="Y434" s="86">
        <v>0</v>
      </c>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82"/>
      <c r="CN434" s="82"/>
      <c r="CO434" s="82"/>
      <c r="CP434" s="82"/>
      <c r="CQ434" s="82"/>
      <c r="CR434" s="82"/>
      <c r="CS434" s="82"/>
      <c r="CT434" s="82"/>
      <c r="CU434" s="82"/>
      <c r="CV434" s="82"/>
      <c r="CW434" s="82"/>
      <c r="CX434" s="82"/>
      <c r="CY434" s="82"/>
      <c r="CZ434" s="82"/>
      <c r="DA434" s="82"/>
      <c r="DB434" s="82"/>
      <c r="DC434" s="82"/>
      <c r="DD434" s="82"/>
      <c r="DE434" s="82"/>
      <c r="DF434" s="82"/>
      <c r="DG434" s="82"/>
      <c r="DH434" s="82"/>
      <c r="DI434" s="82"/>
      <c r="DJ434" s="82"/>
      <c r="DK434" s="82"/>
      <c r="DL434" s="82"/>
      <c r="DM434" s="82"/>
      <c r="DN434" s="82"/>
      <c r="DO434" s="82"/>
      <c r="DP434" s="82"/>
      <c r="DQ434" s="82"/>
      <c r="DR434" s="82"/>
      <c r="DS434" s="82"/>
      <c r="DT434" s="82"/>
      <c r="DU434" s="82"/>
      <c r="DV434" s="82"/>
      <c r="DW434" s="82"/>
      <c r="DX434" s="82"/>
      <c r="DY434" s="82"/>
      <c r="DZ434" s="82"/>
      <c r="EA434" s="82"/>
      <c r="EB434" s="82"/>
      <c r="EC434" s="82"/>
      <c r="ED434" s="82"/>
      <c r="EE434" s="82"/>
      <c r="EF434" s="82"/>
      <c r="EG434" s="82"/>
      <c r="EH434" s="82"/>
      <c r="EI434" s="82"/>
      <c r="EJ434" s="82"/>
      <c r="EK434" s="82"/>
      <c r="EL434" s="82"/>
      <c r="EM434" s="82"/>
      <c r="EN434" s="82"/>
      <c r="EO434" s="82"/>
      <c r="EP434" s="82"/>
      <c r="EQ434" s="82"/>
      <c r="ER434" s="82"/>
      <c r="ES434" s="82"/>
      <c r="ET434" s="82"/>
      <c r="EU434" s="82"/>
      <c r="EV434" s="82"/>
      <c r="EW434" s="82"/>
      <c r="EX434" s="82"/>
      <c r="EY434" s="82"/>
      <c r="EZ434" s="82"/>
      <c r="FA434" s="82"/>
      <c r="FB434" s="82"/>
      <c r="FC434" s="82"/>
      <c r="FD434" s="82"/>
      <c r="FE434" s="82"/>
      <c r="FF434" s="82"/>
      <c r="FG434" s="82"/>
      <c r="FH434" s="82"/>
      <c r="FI434" s="82"/>
      <c r="FJ434" s="82"/>
      <c r="FK434" s="82"/>
      <c r="FL434" s="82"/>
      <c r="FM434" s="82"/>
      <c r="FN434" s="82"/>
      <c r="FO434" s="82"/>
      <c r="FP434" s="82"/>
      <c r="FQ434" s="82"/>
      <c r="FR434" s="82"/>
      <c r="FS434" s="82"/>
      <c r="FT434" s="82"/>
      <c r="FU434" s="82"/>
      <c r="FV434" s="82"/>
      <c r="FW434" s="82"/>
    </row>
    <row r="435" spans="1:179" s="85" customFormat="1" ht="51">
      <c r="A435" s="361">
        <v>1</v>
      </c>
      <c r="B435" s="311" t="s">
        <v>366</v>
      </c>
      <c r="C435" s="314" t="s">
        <v>304</v>
      </c>
      <c r="D435" s="314" t="s">
        <v>367</v>
      </c>
      <c r="E435" s="91">
        <v>141000</v>
      </c>
      <c r="F435" s="86">
        <v>120000</v>
      </c>
      <c r="G435" s="88"/>
      <c r="H435" s="88">
        <v>21000</v>
      </c>
      <c r="I435" s="86"/>
      <c r="J435" s="86"/>
      <c r="K435" s="86"/>
      <c r="L435" s="88"/>
      <c r="M435" s="86">
        <v>73410.494000000006</v>
      </c>
      <c r="N435" s="86">
        <v>58964</v>
      </c>
      <c r="O435" s="88">
        <v>0</v>
      </c>
      <c r="P435" s="88">
        <v>14446.493999999999</v>
      </c>
      <c r="Q435" s="90">
        <f t="shared" si="53"/>
        <v>0</v>
      </c>
      <c r="R435" s="86"/>
      <c r="S435" s="86"/>
      <c r="T435" s="88"/>
      <c r="U435" s="88"/>
      <c r="V435" s="88"/>
      <c r="W435" s="88"/>
      <c r="X435" s="88"/>
      <c r="Y435" s="88">
        <v>0</v>
      </c>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c r="BF435" s="82"/>
      <c r="BG435" s="82"/>
      <c r="BH435" s="82"/>
      <c r="BI435" s="82"/>
      <c r="BJ435" s="82"/>
      <c r="BK435" s="82"/>
      <c r="BL435" s="82"/>
      <c r="BM435" s="82"/>
      <c r="BN435" s="82"/>
      <c r="BO435" s="82"/>
      <c r="BP435" s="82"/>
      <c r="BQ435" s="82"/>
      <c r="BR435" s="82"/>
      <c r="BS435" s="82"/>
      <c r="BT435" s="82"/>
      <c r="BU435" s="82"/>
      <c r="BV435" s="82"/>
      <c r="BW435" s="82"/>
      <c r="BX435" s="82"/>
      <c r="BY435" s="82"/>
      <c r="BZ435" s="82"/>
      <c r="CA435" s="82"/>
      <c r="CB435" s="82"/>
      <c r="CC435" s="82"/>
      <c r="CD435" s="82"/>
      <c r="CE435" s="82"/>
      <c r="CF435" s="82"/>
      <c r="CG435" s="82"/>
      <c r="CH435" s="82"/>
      <c r="CI435" s="82"/>
      <c r="CJ435" s="82"/>
      <c r="CK435" s="82"/>
      <c r="CL435" s="82"/>
      <c r="CM435" s="82"/>
      <c r="CN435" s="82"/>
      <c r="CO435" s="82"/>
      <c r="CP435" s="82"/>
      <c r="CQ435" s="82"/>
      <c r="CR435" s="82"/>
      <c r="CS435" s="82"/>
      <c r="CT435" s="82"/>
      <c r="CU435" s="82"/>
      <c r="CV435" s="82"/>
      <c r="CW435" s="82"/>
      <c r="CX435" s="82"/>
      <c r="CY435" s="82"/>
      <c r="CZ435" s="82"/>
      <c r="DA435" s="82"/>
      <c r="DB435" s="82"/>
      <c r="DC435" s="82"/>
      <c r="DD435" s="82"/>
      <c r="DE435" s="82"/>
      <c r="DF435" s="82"/>
      <c r="DG435" s="82"/>
      <c r="DH435" s="82"/>
      <c r="DI435" s="82"/>
      <c r="DJ435" s="82"/>
      <c r="DK435" s="82"/>
      <c r="DL435" s="82"/>
      <c r="DM435" s="82"/>
      <c r="DN435" s="82"/>
      <c r="DO435" s="82"/>
      <c r="DP435" s="82"/>
      <c r="DQ435" s="82"/>
      <c r="DR435" s="82"/>
      <c r="DS435" s="82"/>
      <c r="DT435" s="82"/>
      <c r="DU435" s="82"/>
      <c r="DV435" s="82"/>
      <c r="DW435" s="82"/>
      <c r="DX435" s="82"/>
      <c r="DY435" s="82"/>
      <c r="DZ435" s="82"/>
      <c r="EA435" s="82"/>
      <c r="EB435" s="82"/>
      <c r="EC435" s="82"/>
      <c r="ED435" s="82"/>
      <c r="EE435" s="82"/>
      <c r="EF435" s="82"/>
      <c r="EG435" s="82"/>
      <c r="EH435" s="82"/>
      <c r="EI435" s="82"/>
      <c r="EJ435" s="82"/>
      <c r="EK435" s="82"/>
      <c r="EL435" s="82"/>
      <c r="EM435" s="82"/>
      <c r="EN435" s="82"/>
      <c r="EO435" s="82"/>
      <c r="EP435" s="82"/>
      <c r="EQ435" s="82"/>
      <c r="ER435" s="82"/>
      <c r="ES435" s="82"/>
      <c r="ET435" s="82"/>
      <c r="EU435" s="82"/>
      <c r="EV435" s="82"/>
      <c r="EW435" s="82"/>
      <c r="EX435" s="82"/>
      <c r="EY435" s="82"/>
      <c r="EZ435" s="82"/>
      <c r="FA435" s="82"/>
      <c r="FB435" s="82"/>
      <c r="FC435" s="82"/>
      <c r="FD435" s="82"/>
      <c r="FE435" s="82"/>
      <c r="FF435" s="82"/>
      <c r="FG435" s="82"/>
      <c r="FH435" s="82"/>
      <c r="FI435" s="82"/>
      <c r="FJ435" s="82"/>
      <c r="FK435" s="82"/>
      <c r="FL435" s="82"/>
      <c r="FM435" s="82"/>
      <c r="FN435" s="82"/>
      <c r="FO435" s="82"/>
      <c r="FP435" s="82"/>
      <c r="FQ435" s="82"/>
      <c r="FR435" s="82"/>
      <c r="FS435" s="82"/>
      <c r="FT435" s="82"/>
      <c r="FU435" s="82"/>
      <c r="FV435" s="82"/>
      <c r="FW435" s="82"/>
    </row>
    <row r="436" spans="1:179" s="85" customFormat="1" ht="25.5">
      <c r="A436" s="348">
        <v>-2</v>
      </c>
      <c r="B436" s="324" t="s">
        <v>1043</v>
      </c>
      <c r="C436" s="268"/>
      <c r="D436" s="268"/>
      <c r="E436" s="91">
        <v>237749.2</v>
      </c>
      <c r="F436" s="86">
        <v>0</v>
      </c>
      <c r="G436" s="86">
        <v>0</v>
      </c>
      <c r="H436" s="86">
        <v>210283.777</v>
      </c>
      <c r="I436" s="86">
        <v>66873</v>
      </c>
      <c r="J436" s="86"/>
      <c r="K436" s="86"/>
      <c r="L436" s="86"/>
      <c r="M436" s="86">
        <v>115515.162</v>
      </c>
      <c r="N436" s="86">
        <v>0</v>
      </c>
      <c r="O436" s="86">
        <v>0</v>
      </c>
      <c r="P436" s="86">
        <v>115400.30499999999</v>
      </c>
      <c r="Q436" s="104">
        <f t="shared" si="53"/>
        <v>33100</v>
      </c>
      <c r="R436" s="86">
        <v>0</v>
      </c>
      <c r="S436" s="86">
        <v>0</v>
      </c>
      <c r="T436" s="86">
        <v>13900</v>
      </c>
      <c r="U436" s="86">
        <v>19200</v>
      </c>
      <c r="V436" s="86">
        <v>0</v>
      </c>
      <c r="W436" s="86">
        <v>0</v>
      </c>
      <c r="X436" s="86"/>
      <c r="Y436" s="86">
        <v>0</v>
      </c>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c r="BF436" s="82"/>
      <c r="BG436" s="82"/>
      <c r="BH436" s="82"/>
      <c r="BI436" s="82"/>
      <c r="BJ436" s="82"/>
      <c r="BK436" s="82"/>
      <c r="BL436" s="82"/>
      <c r="BM436" s="82"/>
      <c r="BN436" s="82"/>
      <c r="BO436" s="82"/>
      <c r="BP436" s="82"/>
      <c r="BQ436" s="82"/>
      <c r="BR436" s="82"/>
      <c r="BS436" s="82"/>
      <c r="BT436" s="82"/>
      <c r="BU436" s="82"/>
      <c r="BV436" s="82"/>
      <c r="BW436" s="82"/>
      <c r="BX436" s="82"/>
      <c r="BY436" s="82"/>
      <c r="BZ436" s="82"/>
      <c r="CA436" s="82"/>
      <c r="CB436" s="82"/>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82"/>
      <c r="CZ436" s="82"/>
      <c r="DA436" s="82"/>
      <c r="DB436" s="82"/>
      <c r="DC436" s="82"/>
      <c r="DD436" s="82"/>
      <c r="DE436" s="82"/>
      <c r="DF436" s="82"/>
      <c r="DG436" s="82"/>
      <c r="DH436" s="82"/>
      <c r="DI436" s="82"/>
      <c r="DJ436" s="82"/>
      <c r="DK436" s="82"/>
      <c r="DL436" s="82"/>
      <c r="DM436" s="82"/>
      <c r="DN436" s="82"/>
      <c r="DO436" s="82"/>
      <c r="DP436" s="82"/>
      <c r="DQ436" s="82"/>
      <c r="DR436" s="82"/>
      <c r="DS436" s="82"/>
      <c r="DT436" s="82"/>
      <c r="DU436" s="82"/>
      <c r="DV436" s="82"/>
      <c r="DW436" s="82"/>
      <c r="DX436" s="82"/>
      <c r="DY436" s="82"/>
      <c r="DZ436" s="82"/>
      <c r="EA436" s="82"/>
      <c r="EB436" s="82"/>
      <c r="EC436" s="82"/>
      <c r="ED436" s="82"/>
      <c r="EE436" s="82"/>
      <c r="EF436" s="82"/>
      <c r="EG436" s="82"/>
      <c r="EH436" s="82"/>
      <c r="EI436" s="82"/>
      <c r="EJ436" s="82"/>
      <c r="EK436" s="82"/>
      <c r="EL436" s="82"/>
      <c r="EM436" s="82"/>
      <c r="EN436" s="82"/>
      <c r="EO436" s="82"/>
      <c r="EP436" s="82"/>
      <c r="EQ436" s="82"/>
      <c r="ER436" s="82"/>
      <c r="ES436" s="82"/>
      <c r="ET436" s="82"/>
      <c r="EU436" s="82"/>
      <c r="EV436" s="82"/>
      <c r="EW436" s="82"/>
      <c r="EX436" s="82"/>
      <c r="EY436" s="82"/>
      <c r="EZ436" s="82"/>
      <c r="FA436" s="82"/>
      <c r="FB436" s="82"/>
      <c r="FC436" s="82"/>
      <c r="FD436" s="82"/>
      <c r="FE436" s="82"/>
      <c r="FF436" s="82"/>
      <c r="FG436" s="82"/>
      <c r="FH436" s="82"/>
      <c r="FI436" s="82"/>
      <c r="FJ436" s="82"/>
      <c r="FK436" s="82"/>
      <c r="FL436" s="82"/>
      <c r="FM436" s="82"/>
      <c r="FN436" s="82"/>
      <c r="FO436" s="82"/>
      <c r="FP436" s="82"/>
      <c r="FQ436" s="82"/>
      <c r="FR436" s="82"/>
      <c r="FS436" s="82"/>
      <c r="FT436" s="82"/>
      <c r="FU436" s="82"/>
      <c r="FV436" s="82"/>
      <c r="FW436" s="82"/>
    </row>
    <row r="437" spans="1:179" s="85" customFormat="1">
      <c r="A437" s="356" t="s">
        <v>319</v>
      </c>
      <c r="B437" s="291" t="s">
        <v>321</v>
      </c>
      <c r="C437" s="268"/>
      <c r="D437" s="268"/>
      <c r="E437" s="91">
        <v>135283.777</v>
      </c>
      <c r="F437" s="86">
        <v>0</v>
      </c>
      <c r="G437" s="86">
        <v>0</v>
      </c>
      <c r="H437" s="86">
        <v>135283.777</v>
      </c>
      <c r="I437" s="86">
        <v>0</v>
      </c>
      <c r="J437" s="86"/>
      <c r="K437" s="86"/>
      <c r="L437" s="86"/>
      <c r="M437" s="86">
        <v>62028.826000000001</v>
      </c>
      <c r="N437" s="86">
        <v>0</v>
      </c>
      <c r="O437" s="86">
        <v>0</v>
      </c>
      <c r="P437" s="86">
        <v>62028.826000000001</v>
      </c>
      <c r="Q437" s="104">
        <f t="shared" si="53"/>
        <v>15000</v>
      </c>
      <c r="R437" s="86">
        <v>0</v>
      </c>
      <c r="S437" s="86">
        <v>0</v>
      </c>
      <c r="T437" s="86">
        <v>5000</v>
      </c>
      <c r="U437" s="86">
        <v>10000</v>
      </c>
      <c r="V437" s="86">
        <v>0</v>
      </c>
      <c r="W437" s="86">
        <v>0</v>
      </c>
      <c r="X437" s="86"/>
      <c r="Y437" s="86">
        <v>0</v>
      </c>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c r="BH437" s="82"/>
      <c r="BI437" s="82"/>
      <c r="BJ437" s="82"/>
      <c r="BK437" s="82"/>
      <c r="BL437" s="82"/>
      <c r="BM437" s="82"/>
      <c r="BN437" s="82"/>
      <c r="BO437" s="82"/>
      <c r="BP437" s="82"/>
      <c r="BQ437" s="82"/>
      <c r="BR437" s="82"/>
      <c r="BS437" s="82"/>
      <c r="BT437" s="82"/>
      <c r="BU437" s="82"/>
      <c r="BV437" s="82"/>
      <c r="BW437" s="82"/>
      <c r="BX437" s="82"/>
      <c r="BY437" s="82"/>
      <c r="BZ437" s="82"/>
      <c r="CA437" s="82"/>
      <c r="CB437" s="82"/>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82"/>
      <c r="CZ437" s="82"/>
      <c r="DA437" s="82"/>
      <c r="DB437" s="82"/>
      <c r="DC437" s="82"/>
      <c r="DD437" s="82"/>
      <c r="DE437" s="82"/>
      <c r="DF437" s="82"/>
      <c r="DG437" s="82"/>
      <c r="DH437" s="82"/>
      <c r="DI437" s="82"/>
      <c r="DJ437" s="82"/>
      <c r="DK437" s="82"/>
      <c r="DL437" s="82"/>
      <c r="DM437" s="82"/>
      <c r="DN437" s="82"/>
      <c r="DO437" s="82"/>
      <c r="DP437" s="82"/>
      <c r="DQ437" s="82"/>
      <c r="DR437" s="82"/>
      <c r="DS437" s="82"/>
      <c r="DT437" s="82"/>
      <c r="DU437" s="82"/>
      <c r="DV437" s="82"/>
      <c r="DW437" s="82"/>
      <c r="DX437" s="82"/>
      <c r="DY437" s="82"/>
      <c r="DZ437" s="82"/>
      <c r="EA437" s="82"/>
      <c r="EB437" s="82"/>
      <c r="EC437" s="82"/>
      <c r="ED437" s="82"/>
      <c r="EE437" s="82"/>
      <c r="EF437" s="82"/>
      <c r="EG437" s="82"/>
      <c r="EH437" s="82"/>
      <c r="EI437" s="82"/>
      <c r="EJ437" s="82"/>
      <c r="EK437" s="82"/>
      <c r="EL437" s="82"/>
      <c r="EM437" s="82"/>
      <c r="EN437" s="82"/>
      <c r="EO437" s="82"/>
      <c r="EP437" s="82"/>
      <c r="EQ437" s="82"/>
      <c r="ER437" s="82"/>
      <c r="ES437" s="82"/>
      <c r="ET437" s="82"/>
      <c r="EU437" s="82"/>
      <c r="EV437" s="82"/>
      <c r="EW437" s="82"/>
      <c r="EX437" s="82"/>
      <c r="EY437" s="82"/>
      <c r="EZ437" s="82"/>
      <c r="FA437" s="82"/>
      <c r="FB437" s="82"/>
      <c r="FC437" s="82"/>
      <c r="FD437" s="82"/>
      <c r="FE437" s="82"/>
      <c r="FF437" s="82"/>
      <c r="FG437" s="82"/>
      <c r="FH437" s="82"/>
      <c r="FI437" s="82"/>
      <c r="FJ437" s="82"/>
      <c r="FK437" s="82"/>
      <c r="FL437" s="82"/>
      <c r="FM437" s="82"/>
      <c r="FN437" s="82"/>
      <c r="FO437" s="82"/>
      <c r="FP437" s="82"/>
      <c r="FQ437" s="82"/>
      <c r="FR437" s="82"/>
      <c r="FS437" s="82"/>
      <c r="FT437" s="82"/>
      <c r="FU437" s="82"/>
      <c r="FV437" s="82"/>
      <c r="FW437" s="82"/>
    </row>
    <row r="438" spans="1:179" s="85" customFormat="1" ht="38.25">
      <c r="A438" s="352">
        <v>1</v>
      </c>
      <c r="B438" s="283" t="s">
        <v>1061</v>
      </c>
      <c r="C438" s="271"/>
      <c r="D438" s="293" t="s">
        <v>1137</v>
      </c>
      <c r="E438" s="91">
        <v>135283.777</v>
      </c>
      <c r="F438" s="86"/>
      <c r="G438" s="88"/>
      <c r="H438" s="88">
        <v>135283.777</v>
      </c>
      <c r="I438" s="86"/>
      <c r="J438" s="86"/>
      <c r="K438" s="86"/>
      <c r="L438" s="88"/>
      <c r="M438" s="86">
        <v>62028.826000000001</v>
      </c>
      <c r="N438" s="86"/>
      <c r="O438" s="88"/>
      <c r="P438" s="88">
        <v>62028.826000000001</v>
      </c>
      <c r="Q438" s="90">
        <f t="shared" si="53"/>
        <v>15000</v>
      </c>
      <c r="R438" s="86"/>
      <c r="S438" s="86"/>
      <c r="T438" s="88">
        <v>5000</v>
      </c>
      <c r="U438" s="88">
        <v>10000</v>
      </c>
      <c r="V438" s="88"/>
      <c r="W438" s="88"/>
      <c r="X438" s="88"/>
      <c r="Y438" s="88">
        <v>0</v>
      </c>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c r="BF438" s="82"/>
      <c r="BG438" s="82"/>
      <c r="BH438" s="82"/>
      <c r="BI438" s="82"/>
      <c r="BJ438" s="82"/>
      <c r="BK438" s="82"/>
      <c r="BL438" s="82"/>
      <c r="BM438" s="82"/>
      <c r="BN438" s="82"/>
      <c r="BO438" s="82"/>
      <c r="BP438" s="82"/>
      <c r="BQ438" s="82"/>
      <c r="BR438" s="82"/>
      <c r="BS438" s="82"/>
      <c r="BT438" s="82"/>
      <c r="BU438" s="82"/>
      <c r="BV438" s="82"/>
      <c r="BW438" s="82"/>
      <c r="BX438" s="82"/>
      <c r="BY438" s="82"/>
      <c r="BZ438" s="82"/>
      <c r="CA438" s="82"/>
      <c r="CB438" s="82"/>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82"/>
      <c r="CZ438" s="82"/>
      <c r="DA438" s="82"/>
      <c r="DB438" s="82"/>
      <c r="DC438" s="82"/>
      <c r="DD438" s="82"/>
      <c r="DE438" s="82"/>
      <c r="DF438" s="82"/>
      <c r="DG438" s="82"/>
      <c r="DH438" s="82"/>
      <c r="DI438" s="82"/>
      <c r="DJ438" s="82"/>
      <c r="DK438" s="82"/>
      <c r="DL438" s="82"/>
      <c r="DM438" s="82"/>
      <c r="DN438" s="82"/>
      <c r="DO438" s="82"/>
      <c r="DP438" s="82"/>
      <c r="DQ438" s="82"/>
      <c r="DR438" s="82"/>
      <c r="DS438" s="82"/>
      <c r="DT438" s="82"/>
      <c r="DU438" s="82"/>
      <c r="DV438" s="82"/>
      <c r="DW438" s="82"/>
      <c r="DX438" s="82"/>
      <c r="DY438" s="82"/>
      <c r="DZ438" s="82"/>
      <c r="EA438" s="82"/>
      <c r="EB438" s="82"/>
      <c r="EC438" s="82"/>
      <c r="ED438" s="82"/>
      <c r="EE438" s="82"/>
      <c r="EF438" s="82"/>
      <c r="EG438" s="82"/>
      <c r="EH438" s="82"/>
      <c r="EI438" s="82"/>
      <c r="EJ438" s="82"/>
      <c r="EK438" s="82"/>
      <c r="EL438" s="82"/>
      <c r="EM438" s="82"/>
      <c r="EN438" s="82"/>
      <c r="EO438" s="82"/>
      <c r="EP438" s="82"/>
      <c r="EQ438" s="82"/>
      <c r="ER438" s="82"/>
      <c r="ES438" s="82"/>
      <c r="ET438" s="82"/>
      <c r="EU438" s="82"/>
      <c r="EV438" s="82"/>
      <c r="EW438" s="82"/>
      <c r="EX438" s="82"/>
      <c r="EY438" s="82"/>
      <c r="EZ438" s="82"/>
      <c r="FA438" s="82"/>
      <c r="FB438" s="82"/>
      <c r="FC438" s="82"/>
      <c r="FD438" s="82"/>
      <c r="FE438" s="82"/>
      <c r="FF438" s="82"/>
      <c r="FG438" s="82"/>
      <c r="FH438" s="82"/>
      <c r="FI438" s="82"/>
      <c r="FJ438" s="82"/>
      <c r="FK438" s="82"/>
      <c r="FL438" s="82"/>
      <c r="FM438" s="82"/>
      <c r="FN438" s="82"/>
      <c r="FO438" s="82"/>
      <c r="FP438" s="82"/>
      <c r="FQ438" s="82"/>
      <c r="FR438" s="82"/>
      <c r="FS438" s="82"/>
      <c r="FT438" s="82"/>
      <c r="FU438" s="82"/>
      <c r="FV438" s="82"/>
      <c r="FW438" s="82"/>
    </row>
    <row r="439" spans="1:179" s="85" customFormat="1">
      <c r="A439" s="365" t="s">
        <v>320</v>
      </c>
      <c r="B439" s="113" t="s">
        <v>332</v>
      </c>
      <c r="C439" s="84"/>
      <c r="D439" s="323"/>
      <c r="E439" s="91">
        <v>102465.423</v>
      </c>
      <c r="F439" s="86">
        <v>0</v>
      </c>
      <c r="G439" s="88">
        <v>0</v>
      </c>
      <c r="H439" s="88">
        <v>75000</v>
      </c>
      <c r="I439" s="86">
        <v>66873</v>
      </c>
      <c r="J439" s="86"/>
      <c r="K439" s="86"/>
      <c r="L439" s="88"/>
      <c r="M439" s="86">
        <v>53486.335999999996</v>
      </c>
      <c r="N439" s="86">
        <v>0</v>
      </c>
      <c r="O439" s="88">
        <v>0</v>
      </c>
      <c r="P439" s="88">
        <v>53371.478999999999</v>
      </c>
      <c r="Q439" s="90">
        <f t="shared" si="53"/>
        <v>18100</v>
      </c>
      <c r="R439" s="86">
        <v>0</v>
      </c>
      <c r="S439" s="86">
        <v>0</v>
      </c>
      <c r="T439" s="88">
        <v>8900</v>
      </c>
      <c r="U439" s="88">
        <v>9200</v>
      </c>
      <c r="V439" s="88">
        <v>0</v>
      </c>
      <c r="W439" s="88">
        <v>0</v>
      </c>
      <c r="X439" s="88"/>
      <c r="Y439" s="88">
        <v>0</v>
      </c>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c r="BF439" s="82"/>
      <c r="BG439" s="82"/>
      <c r="BH439" s="82"/>
      <c r="BI439" s="82"/>
      <c r="BJ439" s="82"/>
      <c r="BK439" s="82"/>
      <c r="BL439" s="82"/>
      <c r="BM439" s="82"/>
      <c r="BN439" s="82"/>
      <c r="BO439" s="82"/>
      <c r="BP439" s="82"/>
      <c r="BQ439" s="82"/>
      <c r="BR439" s="82"/>
      <c r="BS439" s="82"/>
      <c r="BT439" s="82"/>
      <c r="BU439" s="82"/>
      <c r="BV439" s="82"/>
      <c r="BW439" s="82"/>
      <c r="BX439" s="82"/>
      <c r="BY439" s="82"/>
      <c r="BZ439" s="82"/>
      <c r="CA439" s="82"/>
      <c r="CB439" s="82"/>
      <c r="CC439" s="82"/>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82"/>
      <c r="CZ439" s="82"/>
      <c r="DA439" s="82"/>
      <c r="DB439" s="82"/>
      <c r="DC439" s="82"/>
      <c r="DD439" s="82"/>
      <c r="DE439" s="82"/>
      <c r="DF439" s="82"/>
      <c r="DG439" s="82"/>
      <c r="DH439" s="82"/>
      <c r="DI439" s="82"/>
      <c r="DJ439" s="82"/>
      <c r="DK439" s="82"/>
      <c r="DL439" s="82"/>
      <c r="DM439" s="82"/>
      <c r="DN439" s="82"/>
      <c r="DO439" s="82"/>
      <c r="DP439" s="82"/>
      <c r="DQ439" s="82"/>
      <c r="DR439" s="82"/>
      <c r="DS439" s="82"/>
      <c r="DT439" s="82"/>
      <c r="DU439" s="82"/>
      <c r="DV439" s="82"/>
      <c r="DW439" s="82"/>
      <c r="DX439" s="82"/>
      <c r="DY439" s="82"/>
      <c r="DZ439" s="82"/>
      <c r="EA439" s="82"/>
      <c r="EB439" s="82"/>
      <c r="EC439" s="82"/>
      <c r="ED439" s="82"/>
      <c r="EE439" s="82"/>
      <c r="EF439" s="82"/>
      <c r="EG439" s="82"/>
      <c r="EH439" s="82"/>
      <c r="EI439" s="82"/>
      <c r="EJ439" s="82"/>
      <c r="EK439" s="82"/>
      <c r="EL439" s="82"/>
      <c r="EM439" s="82"/>
      <c r="EN439" s="82"/>
      <c r="EO439" s="82"/>
      <c r="EP439" s="82"/>
      <c r="EQ439" s="82"/>
      <c r="ER439" s="82"/>
      <c r="ES439" s="82"/>
      <c r="ET439" s="82"/>
      <c r="EU439" s="82"/>
      <c r="EV439" s="82"/>
      <c r="EW439" s="82"/>
      <c r="EX439" s="82"/>
      <c r="EY439" s="82"/>
      <c r="EZ439" s="82"/>
      <c r="FA439" s="82"/>
      <c r="FB439" s="82"/>
      <c r="FC439" s="82"/>
      <c r="FD439" s="82"/>
      <c r="FE439" s="82"/>
      <c r="FF439" s="82"/>
      <c r="FG439" s="82"/>
      <c r="FH439" s="82"/>
      <c r="FI439" s="82"/>
      <c r="FJ439" s="82"/>
      <c r="FK439" s="82"/>
      <c r="FL439" s="82"/>
      <c r="FM439" s="82"/>
      <c r="FN439" s="82"/>
      <c r="FO439" s="82"/>
      <c r="FP439" s="82"/>
      <c r="FQ439" s="82"/>
      <c r="FR439" s="82"/>
      <c r="FS439" s="82"/>
      <c r="FT439" s="82"/>
      <c r="FU439" s="82"/>
      <c r="FV439" s="82"/>
      <c r="FW439" s="82"/>
    </row>
    <row r="440" spans="1:179" s="85" customFormat="1" ht="25.5">
      <c r="A440" s="352">
        <v>1</v>
      </c>
      <c r="B440" s="276" t="s">
        <v>787</v>
      </c>
      <c r="C440" s="271" t="s">
        <v>343</v>
      </c>
      <c r="D440" s="271" t="s">
        <v>1138</v>
      </c>
      <c r="E440" s="91">
        <v>30000</v>
      </c>
      <c r="F440" s="86"/>
      <c r="G440" s="88"/>
      <c r="H440" s="88">
        <v>20000</v>
      </c>
      <c r="I440" s="86">
        <v>15887</v>
      </c>
      <c r="J440" s="86"/>
      <c r="K440" s="86"/>
      <c r="L440" s="88"/>
      <c r="M440" s="86">
        <v>16238</v>
      </c>
      <c r="N440" s="86"/>
      <c r="O440" s="88"/>
      <c r="P440" s="88">
        <v>16238</v>
      </c>
      <c r="Q440" s="90">
        <f t="shared" si="53"/>
        <v>3700</v>
      </c>
      <c r="R440" s="86"/>
      <c r="S440" s="86"/>
      <c r="T440" s="88">
        <v>3700</v>
      </c>
      <c r="U440" s="88"/>
      <c r="V440" s="88"/>
      <c r="W440" s="88"/>
      <c r="X440" s="88"/>
      <c r="Y440" s="88"/>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c r="BF440" s="82"/>
      <c r="BG440" s="82"/>
      <c r="BH440" s="82"/>
      <c r="BI440" s="82"/>
      <c r="BJ440" s="82"/>
      <c r="BK440" s="82"/>
      <c r="BL440" s="82"/>
      <c r="BM440" s="82"/>
      <c r="BN440" s="82"/>
      <c r="BO440" s="82"/>
      <c r="BP440" s="82"/>
      <c r="BQ440" s="82"/>
      <c r="BR440" s="82"/>
      <c r="BS440" s="82"/>
      <c r="BT440" s="82"/>
      <c r="BU440" s="82"/>
      <c r="BV440" s="82"/>
      <c r="BW440" s="82"/>
      <c r="BX440" s="82"/>
      <c r="BY440" s="82"/>
      <c r="BZ440" s="82"/>
      <c r="CA440" s="82"/>
      <c r="CB440" s="82"/>
      <c r="CC440" s="82"/>
      <c r="CD440" s="82"/>
      <c r="CE440" s="82"/>
      <c r="CF440" s="82"/>
      <c r="CG440" s="82"/>
      <c r="CH440" s="82"/>
      <c r="CI440" s="82"/>
      <c r="CJ440" s="82"/>
      <c r="CK440" s="82"/>
      <c r="CL440" s="82"/>
      <c r="CM440" s="82"/>
      <c r="CN440" s="82"/>
      <c r="CO440" s="82"/>
      <c r="CP440" s="82"/>
      <c r="CQ440" s="82"/>
      <c r="CR440" s="82"/>
      <c r="CS440" s="82"/>
      <c r="CT440" s="82"/>
      <c r="CU440" s="82"/>
      <c r="CV440" s="82"/>
      <c r="CW440" s="82"/>
      <c r="CX440" s="82"/>
      <c r="CY440" s="82"/>
      <c r="CZ440" s="82"/>
      <c r="DA440" s="82"/>
      <c r="DB440" s="82"/>
      <c r="DC440" s="82"/>
      <c r="DD440" s="82"/>
      <c r="DE440" s="82"/>
      <c r="DF440" s="82"/>
      <c r="DG440" s="82"/>
      <c r="DH440" s="82"/>
      <c r="DI440" s="82"/>
      <c r="DJ440" s="82"/>
      <c r="DK440" s="82"/>
      <c r="DL440" s="82"/>
      <c r="DM440" s="82"/>
      <c r="DN440" s="82"/>
      <c r="DO440" s="82"/>
      <c r="DP440" s="82"/>
      <c r="DQ440" s="82"/>
      <c r="DR440" s="82"/>
      <c r="DS440" s="82"/>
      <c r="DT440" s="82"/>
      <c r="DU440" s="82"/>
      <c r="DV440" s="82"/>
      <c r="DW440" s="82"/>
      <c r="DX440" s="82"/>
      <c r="DY440" s="82"/>
      <c r="DZ440" s="82"/>
      <c r="EA440" s="82"/>
      <c r="EB440" s="82"/>
      <c r="EC440" s="82"/>
      <c r="ED440" s="82"/>
      <c r="EE440" s="82"/>
      <c r="EF440" s="82"/>
      <c r="EG440" s="82"/>
      <c r="EH440" s="82"/>
      <c r="EI440" s="82"/>
      <c r="EJ440" s="82"/>
      <c r="EK440" s="82"/>
      <c r="EL440" s="82"/>
      <c r="EM440" s="82"/>
      <c r="EN440" s="82"/>
      <c r="EO440" s="82"/>
      <c r="EP440" s="82"/>
      <c r="EQ440" s="82"/>
      <c r="ER440" s="82"/>
      <c r="ES440" s="82"/>
      <c r="ET440" s="82"/>
      <c r="EU440" s="82"/>
      <c r="EV440" s="82"/>
      <c r="EW440" s="82"/>
      <c r="EX440" s="82"/>
      <c r="EY440" s="82"/>
      <c r="EZ440" s="82"/>
      <c r="FA440" s="82"/>
      <c r="FB440" s="82"/>
      <c r="FC440" s="82"/>
      <c r="FD440" s="82"/>
      <c r="FE440" s="82"/>
      <c r="FF440" s="82"/>
      <c r="FG440" s="82"/>
      <c r="FH440" s="82"/>
      <c r="FI440" s="82"/>
      <c r="FJ440" s="82"/>
      <c r="FK440" s="82"/>
      <c r="FL440" s="82"/>
      <c r="FM440" s="82"/>
      <c r="FN440" s="82"/>
      <c r="FO440" s="82"/>
      <c r="FP440" s="82"/>
      <c r="FQ440" s="82"/>
      <c r="FR440" s="82"/>
      <c r="FS440" s="82"/>
      <c r="FT440" s="82"/>
      <c r="FU440" s="82"/>
      <c r="FV440" s="82"/>
      <c r="FW440" s="82"/>
    </row>
    <row r="441" spans="1:179" s="85" customFormat="1" ht="25.5">
      <c r="A441" s="352">
        <v>2</v>
      </c>
      <c r="B441" s="276" t="s">
        <v>554</v>
      </c>
      <c r="C441" s="271" t="s">
        <v>412</v>
      </c>
      <c r="D441" s="271" t="s">
        <v>555</v>
      </c>
      <c r="E441" s="91">
        <v>17180.84</v>
      </c>
      <c r="F441" s="86"/>
      <c r="G441" s="86"/>
      <c r="H441" s="86">
        <v>15000</v>
      </c>
      <c r="I441" s="86">
        <v>9971</v>
      </c>
      <c r="J441" s="86"/>
      <c r="K441" s="86"/>
      <c r="L441" s="86"/>
      <c r="M441" s="86">
        <v>9612.3359999999993</v>
      </c>
      <c r="N441" s="86"/>
      <c r="O441" s="86"/>
      <c r="P441" s="86">
        <v>9497.4789999999994</v>
      </c>
      <c r="Q441" s="90">
        <f t="shared" si="53"/>
        <v>4500</v>
      </c>
      <c r="R441" s="86"/>
      <c r="S441" s="86"/>
      <c r="T441" s="86">
        <v>2500</v>
      </c>
      <c r="U441" s="86">
        <v>2000</v>
      </c>
      <c r="V441" s="86"/>
      <c r="W441" s="86"/>
      <c r="X441" s="86"/>
      <c r="Y441" s="86"/>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c r="BF441" s="82"/>
      <c r="BG441" s="82"/>
      <c r="BH441" s="82"/>
      <c r="BI441" s="82"/>
      <c r="BJ441" s="82"/>
      <c r="BK441" s="82"/>
      <c r="BL441" s="82"/>
      <c r="BM441" s="82"/>
      <c r="BN441" s="82"/>
      <c r="BO441" s="82"/>
      <c r="BP441" s="82"/>
      <c r="BQ441" s="82"/>
      <c r="BR441" s="82"/>
      <c r="BS441" s="82"/>
      <c r="BT441" s="82"/>
      <c r="BU441" s="82"/>
      <c r="BV441" s="82"/>
      <c r="BW441" s="82"/>
      <c r="BX441" s="82"/>
      <c r="BY441" s="82"/>
      <c r="BZ441" s="82"/>
      <c r="CA441" s="82"/>
      <c r="CB441" s="82"/>
      <c r="CC441" s="82"/>
      <c r="CD441" s="82"/>
      <c r="CE441" s="82"/>
      <c r="CF441" s="82"/>
      <c r="CG441" s="82"/>
      <c r="CH441" s="82"/>
      <c r="CI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82"/>
      <c r="DH441" s="82"/>
      <c r="DI441" s="82"/>
      <c r="DJ441" s="82"/>
      <c r="DK441" s="82"/>
      <c r="DL441" s="82"/>
      <c r="DM441" s="82"/>
      <c r="DN441" s="82"/>
      <c r="DO441" s="82"/>
      <c r="DP441" s="82"/>
      <c r="DQ441" s="82"/>
      <c r="DR441" s="82"/>
      <c r="DS441" s="82"/>
      <c r="DT441" s="82"/>
      <c r="DU441" s="82"/>
      <c r="DV441" s="82"/>
      <c r="DW441" s="82"/>
      <c r="DX441" s="82"/>
      <c r="DY441" s="82"/>
      <c r="DZ441" s="82"/>
      <c r="EA441" s="82"/>
      <c r="EB441" s="82"/>
      <c r="EC441" s="82"/>
      <c r="ED441" s="82"/>
      <c r="EE441" s="82"/>
      <c r="EF441" s="82"/>
      <c r="EG441" s="82"/>
      <c r="EH441" s="82"/>
      <c r="EI441" s="82"/>
      <c r="EJ441" s="82"/>
      <c r="EK441" s="82"/>
      <c r="EL441" s="82"/>
      <c r="EM441" s="82"/>
      <c r="EN441" s="82"/>
      <c r="EO441" s="82"/>
      <c r="EP441" s="82"/>
      <c r="EQ441" s="82"/>
      <c r="ER441" s="82"/>
      <c r="ES441" s="82"/>
      <c r="ET441" s="82"/>
      <c r="EU441" s="82"/>
      <c r="EV441" s="82"/>
      <c r="EW441" s="82"/>
      <c r="EX441" s="82"/>
      <c r="EY441" s="82"/>
      <c r="EZ441" s="82"/>
      <c r="FA441" s="82"/>
      <c r="FB441" s="82"/>
      <c r="FC441" s="82"/>
      <c r="FD441" s="82"/>
      <c r="FE441" s="82"/>
      <c r="FF441" s="82"/>
      <c r="FG441" s="82"/>
      <c r="FH441" s="82"/>
      <c r="FI441" s="82"/>
      <c r="FJ441" s="82"/>
      <c r="FK441" s="82"/>
      <c r="FL441" s="82"/>
      <c r="FM441" s="82"/>
      <c r="FN441" s="82"/>
      <c r="FO441" s="82"/>
      <c r="FP441" s="82"/>
      <c r="FQ441" s="82"/>
      <c r="FR441" s="82"/>
      <c r="FS441" s="82"/>
      <c r="FT441" s="82"/>
      <c r="FU441" s="82"/>
      <c r="FV441" s="82"/>
      <c r="FW441" s="82"/>
    </row>
    <row r="442" spans="1:179" s="85" customFormat="1" ht="25.5">
      <c r="A442" s="352">
        <v>3</v>
      </c>
      <c r="B442" s="276" t="s">
        <v>556</v>
      </c>
      <c r="C442" s="271" t="s">
        <v>346</v>
      </c>
      <c r="D442" s="271" t="s">
        <v>557</v>
      </c>
      <c r="E442" s="91">
        <v>27729.582999999999</v>
      </c>
      <c r="F442" s="86"/>
      <c r="G442" s="86"/>
      <c r="H442" s="86">
        <v>20000</v>
      </c>
      <c r="I442" s="86">
        <v>19110</v>
      </c>
      <c r="J442" s="86"/>
      <c r="K442" s="86"/>
      <c r="L442" s="86"/>
      <c r="M442" s="86">
        <v>10700</v>
      </c>
      <c r="N442" s="86"/>
      <c r="O442" s="86"/>
      <c r="P442" s="86">
        <v>10700</v>
      </c>
      <c r="Q442" s="90">
        <f t="shared" si="53"/>
        <v>7000</v>
      </c>
      <c r="R442" s="86"/>
      <c r="S442" s="86"/>
      <c r="T442" s="86">
        <v>2000</v>
      </c>
      <c r="U442" s="86">
        <v>5000</v>
      </c>
      <c r="V442" s="86"/>
      <c r="W442" s="86"/>
      <c r="X442" s="86"/>
      <c r="Y442" s="86"/>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A442" s="82"/>
      <c r="CB442" s="82"/>
      <c r="CC442" s="82"/>
      <c r="CD442" s="82"/>
      <c r="CE442" s="82"/>
      <c r="CF442" s="82"/>
      <c r="CG442" s="82"/>
      <c r="CH442" s="82"/>
      <c r="CI442" s="82"/>
      <c r="CJ442" s="82"/>
      <c r="CK442" s="82"/>
      <c r="CL442" s="82"/>
      <c r="CM442" s="82"/>
      <c r="CN442" s="82"/>
      <c r="CO442" s="82"/>
      <c r="CP442" s="82"/>
      <c r="CQ442" s="82"/>
      <c r="CR442" s="82"/>
      <c r="CS442" s="82"/>
      <c r="CT442" s="82"/>
      <c r="CU442" s="82"/>
      <c r="CV442" s="82"/>
      <c r="CW442" s="82"/>
      <c r="CX442" s="82"/>
      <c r="CY442" s="82"/>
      <c r="CZ442" s="82"/>
      <c r="DA442" s="82"/>
      <c r="DB442" s="82"/>
      <c r="DC442" s="82"/>
      <c r="DD442" s="82"/>
      <c r="DE442" s="82"/>
      <c r="DF442" s="82"/>
      <c r="DG442" s="82"/>
      <c r="DH442" s="82"/>
      <c r="DI442" s="82"/>
      <c r="DJ442" s="82"/>
      <c r="DK442" s="82"/>
      <c r="DL442" s="82"/>
      <c r="DM442" s="82"/>
      <c r="DN442" s="82"/>
      <c r="DO442" s="82"/>
      <c r="DP442" s="82"/>
      <c r="DQ442" s="82"/>
      <c r="DR442" s="82"/>
      <c r="DS442" s="82"/>
      <c r="DT442" s="82"/>
      <c r="DU442" s="82"/>
      <c r="DV442" s="82"/>
      <c r="DW442" s="82"/>
      <c r="DX442" s="82"/>
      <c r="DY442" s="82"/>
      <c r="DZ442" s="82"/>
      <c r="EA442" s="82"/>
      <c r="EB442" s="82"/>
      <c r="EC442" s="82"/>
      <c r="ED442" s="82"/>
      <c r="EE442" s="82"/>
      <c r="EF442" s="82"/>
      <c r="EG442" s="82"/>
      <c r="EH442" s="82"/>
      <c r="EI442" s="82"/>
      <c r="EJ442" s="82"/>
      <c r="EK442" s="82"/>
      <c r="EL442" s="82"/>
      <c r="EM442" s="82"/>
      <c r="EN442" s="82"/>
      <c r="EO442" s="82"/>
      <c r="EP442" s="82"/>
      <c r="EQ442" s="82"/>
      <c r="ER442" s="82"/>
      <c r="ES442" s="82"/>
      <c r="ET442" s="82"/>
      <c r="EU442" s="82"/>
      <c r="EV442" s="82"/>
      <c r="EW442" s="82"/>
      <c r="EX442" s="82"/>
      <c r="EY442" s="82"/>
      <c r="EZ442" s="82"/>
      <c r="FA442" s="82"/>
      <c r="FB442" s="82"/>
      <c r="FC442" s="82"/>
      <c r="FD442" s="82"/>
      <c r="FE442" s="82"/>
      <c r="FF442" s="82"/>
      <c r="FG442" s="82"/>
      <c r="FH442" s="82"/>
      <c r="FI442" s="82"/>
      <c r="FJ442" s="82"/>
      <c r="FK442" s="82"/>
      <c r="FL442" s="82"/>
      <c r="FM442" s="82"/>
      <c r="FN442" s="82"/>
      <c r="FO442" s="82"/>
      <c r="FP442" s="82"/>
      <c r="FQ442" s="82"/>
      <c r="FR442" s="82"/>
      <c r="FS442" s="82"/>
      <c r="FT442" s="82"/>
      <c r="FU442" s="82"/>
      <c r="FV442" s="82"/>
      <c r="FW442" s="82"/>
    </row>
    <row r="443" spans="1:179" s="85" customFormat="1" ht="25.5">
      <c r="A443" s="352">
        <v>4</v>
      </c>
      <c r="B443" s="266" t="s">
        <v>1062</v>
      </c>
      <c r="C443" s="271" t="s">
        <v>403</v>
      </c>
      <c r="D443" s="271" t="s">
        <v>1139</v>
      </c>
      <c r="E443" s="91">
        <v>12586</v>
      </c>
      <c r="F443" s="86"/>
      <c r="G443" s="88"/>
      <c r="H443" s="88">
        <v>10000</v>
      </c>
      <c r="I443" s="86">
        <v>9212</v>
      </c>
      <c r="J443" s="86"/>
      <c r="K443" s="86"/>
      <c r="L443" s="88"/>
      <c r="M443" s="86">
        <v>9212</v>
      </c>
      <c r="N443" s="86"/>
      <c r="O443" s="88"/>
      <c r="P443" s="88">
        <v>9212</v>
      </c>
      <c r="Q443" s="90">
        <f t="shared" si="53"/>
        <v>700</v>
      </c>
      <c r="R443" s="86"/>
      <c r="S443" s="86"/>
      <c r="T443" s="88">
        <v>700</v>
      </c>
      <c r="U443" s="88"/>
      <c r="V443" s="88"/>
      <c r="W443" s="88"/>
      <c r="X443" s="88"/>
      <c r="Y443" s="88"/>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c r="BF443" s="82"/>
      <c r="BG443" s="82"/>
      <c r="BH443" s="82"/>
      <c r="BI443" s="82"/>
      <c r="BJ443" s="82"/>
      <c r="BK443" s="82"/>
      <c r="BL443" s="82"/>
      <c r="BM443" s="82"/>
      <c r="BN443" s="82"/>
      <c r="BO443" s="82"/>
      <c r="BP443" s="82"/>
      <c r="BQ443" s="82"/>
      <c r="BR443" s="82"/>
      <c r="BS443" s="82"/>
      <c r="BT443" s="82"/>
      <c r="BU443" s="82"/>
      <c r="BV443" s="82"/>
      <c r="BW443" s="82"/>
      <c r="BX443" s="82"/>
      <c r="BY443" s="82"/>
      <c r="BZ443" s="82"/>
      <c r="CA443" s="82"/>
      <c r="CB443" s="82"/>
      <c r="CC443" s="82"/>
      <c r="CD443" s="82"/>
      <c r="CE443" s="82"/>
      <c r="CF443" s="82"/>
      <c r="CG443" s="82"/>
      <c r="CH443" s="82"/>
      <c r="CI443" s="82"/>
      <c r="CJ443" s="82"/>
      <c r="CK443" s="82"/>
      <c r="CL443" s="82"/>
      <c r="CM443" s="82"/>
      <c r="CN443" s="82"/>
      <c r="CO443" s="82"/>
      <c r="CP443" s="82"/>
      <c r="CQ443" s="82"/>
      <c r="CR443" s="82"/>
      <c r="CS443" s="82"/>
      <c r="CT443" s="82"/>
      <c r="CU443" s="82"/>
      <c r="CV443" s="82"/>
      <c r="CW443" s="82"/>
      <c r="CX443" s="82"/>
      <c r="CY443" s="82"/>
      <c r="CZ443" s="82"/>
      <c r="DA443" s="82"/>
      <c r="DB443" s="82"/>
      <c r="DC443" s="82"/>
      <c r="DD443" s="82"/>
      <c r="DE443" s="82"/>
      <c r="DF443" s="82"/>
      <c r="DG443" s="82"/>
      <c r="DH443" s="82"/>
      <c r="DI443" s="82"/>
      <c r="DJ443" s="82"/>
      <c r="DK443" s="82"/>
      <c r="DL443" s="82"/>
      <c r="DM443" s="82"/>
      <c r="DN443" s="82"/>
      <c r="DO443" s="82"/>
      <c r="DP443" s="82"/>
      <c r="DQ443" s="82"/>
      <c r="DR443" s="82"/>
      <c r="DS443" s="82"/>
      <c r="DT443" s="82"/>
      <c r="DU443" s="82"/>
      <c r="DV443" s="82"/>
      <c r="DW443" s="82"/>
      <c r="DX443" s="82"/>
      <c r="DY443" s="82"/>
      <c r="DZ443" s="82"/>
      <c r="EA443" s="82"/>
      <c r="EB443" s="82"/>
      <c r="EC443" s="82"/>
      <c r="ED443" s="82"/>
      <c r="EE443" s="82"/>
      <c r="EF443" s="82"/>
      <c r="EG443" s="82"/>
      <c r="EH443" s="82"/>
      <c r="EI443" s="82"/>
      <c r="EJ443" s="82"/>
      <c r="EK443" s="82"/>
      <c r="EL443" s="82"/>
      <c r="EM443" s="82"/>
      <c r="EN443" s="82"/>
      <c r="EO443" s="82"/>
      <c r="EP443" s="82"/>
      <c r="EQ443" s="82"/>
      <c r="ER443" s="82"/>
      <c r="ES443" s="82"/>
      <c r="ET443" s="82"/>
      <c r="EU443" s="82"/>
      <c r="EV443" s="82"/>
      <c r="EW443" s="82"/>
      <c r="EX443" s="82"/>
      <c r="EY443" s="82"/>
      <c r="EZ443" s="82"/>
      <c r="FA443" s="82"/>
      <c r="FB443" s="82"/>
      <c r="FC443" s="82"/>
      <c r="FD443" s="82"/>
      <c r="FE443" s="82"/>
      <c r="FF443" s="82"/>
      <c r="FG443" s="82"/>
      <c r="FH443" s="82"/>
      <c r="FI443" s="82"/>
      <c r="FJ443" s="82"/>
      <c r="FK443" s="82"/>
      <c r="FL443" s="82"/>
      <c r="FM443" s="82"/>
      <c r="FN443" s="82"/>
      <c r="FO443" s="82"/>
      <c r="FP443" s="82"/>
      <c r="FQ443" s="82"/>
      <c r="FR443" s="82"/>
      <c r="FS443" s="82"/>
      <c r="FT443" s="82"/>
      <c r="FU443" s="82"/>
      <c r="FV443" s="82"/>
      <c r="FW443" s="82"/>
    </row>
    <row r="444" spans="1:179" s="85" customFormat="1" ht="25.5">
      <c r="A444" s="352">
        <v>5</v>
      </c>
      <c r="B444" s="327" t="s">
        <v>1063</v>
      </c>
      <c r="C444" s="303" t="s">
        <v>325</v>
      </c>
      <c r="D444" s="303" t="s">
        <v>1140</v>
      </c>
      <c r="E444" s="91">
        <v>14969</v>
      </c>
      <c r="F444" s="86"/>
      <c r="G444" s="88"/>
      <c r="H444" s="88">
        <v>10000</v>
      </c>
      <c r="I444" s="86">
        <v>12693</v>
      </c>
      <c r="J444" s="86"/>
      <c r="K444" s="86"/>
      <c r="L444" s="88"/>
      <c r="M444" s="86">
        <v>7724</v>
      </c>
      <c r="N444" s="86"/>
      <c r="O444" s="88"/>
      <c r="P444" s="88">
        <v>7724</v>
      </c>
      <c r="Q444" s="90">
        <f t="shared" si="53"/>
        <v>2200</v>
      </c>
      <c r="R444" s="86"/>
      <c r="S444" s="86"/>
      <c r="T444" s="88"/>
      <c r="U444" s="88">
        <v>2200</v>
      </c>
      <c r="V444" s="88"/>
      <c r="W444" s="88"/>
      <c r="X444" s="88"/>
      <c r="Y444" s="88"/>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c r="BH444" s="82"/>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c r="CR444" s="82"/>
      <c r="CS444" s="82"/>
      <c r="CT444" s="82"/>
      <c r="CU444" s="82"/>
      <c r="CV444" s="82"/>
      <c r="CW444" s="82"/>
      <c r="CX444" s="82"/>
      <c r="CY444" s="82"/>
      <c r="CZ444" s="82"/>
      <c r="DA444" s="82"/>
      <c r="DB444" s="82"/>
      <c r="DC444" s="82"/>
      <c r="DD444" s="82"/>
      <c r="DE444" s="82"/>
      <c r="DF444" s="82"/>
      <c r="DG444" s="82"/>
      <c r="DH444" s="82"/>
      <c r="DI444" s="82"/>
      <c r="DJ444" s="82"/>
      <c r="DK444" s="82"/>
      <c r="DL444" s="82"/>
      <c r="DM444" s="82"/>
      <c r="DN444" s="82"/>
      <c r="DO444" s="82"/>
      <c r="DP444" s="82"/>
      <c r="DQ444" s="82"/>
      <c r="DR444" s="82"/>
      <c r="DS444" s="82"/>
      <c r="DT444" s="82"/>
      <c r="DU444" s="82"/>
      <c r="DV444" s="82"/>
      <c r="DW444" s="82"/>
      <c r="DX444" s="82"/>
      <c r="DY444" s="82"/>
      <c r="DZ444" s="82"/>
      <c r="EA444" s="82"/>
      <c r="EB444" s="82"/>
      <c r="EC444" s="82"/>
      <c r="ED444" s="82"/>
      <c r="EE444" s="82"/>
      <c r="EF444" s="82"/>
      <c r="EG444" s="82"/>
      <c r="EH444" s="82"/>
      <c r="EI444" s="82"/>
      <c r="EJ444" s="82"/>
      <c r="EK444" s="82"/>
      <c r="EL444" s="82"/>
      <c r="EM444" s="82"/>
      <c r="EN444" s="82"/>
      <c r="EO444" s="82"/>
      <c r="EP444" s="82"/>
      <c r="EQ444" s="82"/>
      <c r="ER444" s="82"/>
      <c r="ES444" s="82"/>
      <c r="ET444" s="82"/>
      <c r="EU444" s="82"/>
      <c r="EV444" s="82"/>
      <c r="EW444" s="82"/>
      <c r="EX444" s="82"/>
      <c r="EY444" s="82"/>
      <c r="EZ444" s="82"/>
      <c r="FA444" s="82"/>
      <c r="FB444" s="82"/>
      <c r="FC444" s="82"/>
      <c r="FD444" s="82"/>
      <c r="FE444" s="82"/>
      <c r="FF444" s="82"/>
      <c r="FG444" s="82"/>
      <c r="FH444" s="82"/>
      <c r="FI444" s="82"/>
      <c r="FJ444" s="82"/>
      <c r="FK444" s="82"/>
      <c r="FL444" s="82"/>
      <c r="FM444" s="82"/>
      <c r="FN444" s="82"/>
      <c r="FO444" s="82"/>
      <c r="FP444" s="82"/>
      <c r="FQ444" s="82"/>
      <c r="FR444" s="82"/>
      <c r="FS444" s="82"/>
      <c r="FT444" s="82"/>
      <c r="FU444" s="82"/>
      <c r="FV444" s="82"/>
      <c r="FW444" s="82"/>
    </row>
    <row r="445" spans="1:179" s="85" customFormat="1" ht="25.5">
      <c r="A445" s="356">
        <v>-3</v>
      </c>
      <c r="B445" s="272" t="s">
        <v>333</v>
      </c>
      <c r="C445" s="268"/>
      <c r="D445" s="293"/>
      <c r="E445" s="91">
        <v>356787</v>
      </c>
      <c r="F445" s="86">
        <v>0</v>
      </c>
      <c r="G445" s="88">
        <v>303269</v>
      </c>
      <c r="H445" s="88">
        <v>53518</v>
      </c>
      <c r="I445" s="86">
        <v>135000</v>
      </c>
      <c r="J445" s="86"/>
      <c r="K445" s="86"/>
      <c r="L445" s="88"/>
      <c r="M445" s="86">
        <v>131562</v>
      </c>
      <c r="N445" s="86">
        <v>0</v>
      </c>
      <c r="O445" s="88">
        <v>107350</v>
      </c>
      <c r="P445" s="88">
        <v>24212</v>
      </c>
      <c r="Q445" s="90">
        <f t="shared" si="53"/>
        <v>15000</v>
      </c>
      <c r="R445" s="86">
        <v>0</v>
      </c>
      <c r="S445" s="86">
        <v>0</v>
      </c>
      <c r="T445" s="88">
        <v>15000</v>
      </c>
      <c r="U445" s="88">
        <v>0</v>
      </c>
      <c r="V445" s="88">
        <v>0</v>
      </c>
      <c r="W445" s="88">
        <v>0</v>
      </c>
      <c r="X445" s="88"/>
      <c r="Y445" s="88">
        <v>0</v>
      </c>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c r="CA445" s="82"/>
      <c r="CB445" s="82"/>
      <c r="CC445" s="82"/>
      <c r="CD445" s="82"/>
      <c r="CE445" s="82"/>
      <c r="CF445" s="82"/>
      <c r="CG445" s="82"/>
      <c r="CH445" s="82"/>
      <c r="CI445" s="82"/>
      <c r="CJ445" s="82"/>
      <c r="CK445" s="82"/>
      <c r="CL445" s="82"/>
      <c r="CM445" s="82"/>
      <c r="CN445" s="82"/>
      <c r="CO445" s="82"/>
      <c r="CP445" s="82"/>
      <c r="CQ445" s="82"/>
      <c r="CR445" s="82"/>
      <c r="CS445" s="82"/>
      <c r="CT445" s="82"/>
      <c r="CU445" s="82"/>
      <c r="CV445" s="82"/>
      <c r="CW445" s="82"/>
      <c r="CX445" s="82"/>
      <c r="CY445" s="82"/>
      <c r="CZ445" s="82"/>
      <c r="DA445" s="82"/>
      <c r="DB445" s="82"/>
      <c r="DC445" s="82"/>
      <c r="DD445" s="82"/>
      <c r="DE445" s="82"/>
      <c r="DF445" s="82"/>
      <c r="DG445" s="82"/>
      <c r="DH445" s="82"/>
      <c r="DI445" s="82"/>
      <c r="DJ445" s="82"/>
      <c r="DK445" s="82"/>
      <c r="DL445" s="82"/>
      <c r="DM445" s="82"/>
      <c r="DN445" s="82"/>
      <c r="DO445" s="82"/>
      <c r="DP445" s="82"/>
      <c r="DQ445" s="82"/>
      <c r="DR445" s="82"/>
      <c r="DS445" s="82"/>
      <c r="DT445" s="82"/>
      <c r="DU445" s="82"/>
      <c r="DV445" s="82"/>
      <c r="DW445" s="82"/>
      <c r="DX445" s="82"/>
      <c r="DY445" s="82"/>
      <c r="DZ445" s="82"/>
      <c r="EA445" s="82"/>
      <c r="EB445" s="82"/>
      <c r="EC445" s="82"/>
      <c r="ED445" s="82"/>
      <c r="EE445" s="82"/>
      <c r="EF445" s="82"/>
      <c r="EG445" s="82"/>
      <c r="EH445" s="82"/>
      <c r="EI445" s="82"/>
      <c r="EJ445" s="82"/>
      <c r="EK445" s="82"/>
      <c r="EL445" s="82"/>
      <c r="EM445" s="82"/>
      <c r="EN445" s="82"/>
      <c r="EO445" s="82"/>
      <c r="EP445" s="82"/>
      <c r="EQ445" s="82"/>
      <c r="ER445" s="82"/>
      <c r="ES445" s="82"/>
      <c r="ET445" s="82"/>
      <c r="EU445" s="82"/>
      <c r="EV445" s="82"/>
      <c r="EW445" s="82"/>
      <c r="EX445" s="82"/>
      <c r="EY445" s="82"/>
      <c r="EZ445" s="82"/>
      <c r="FA445" s="82"/>
      <c r="FB445" s="82"/>
      <c r="FC445" s="82"/>
      <c r="FD445" s="82"/>
      <c r="FE445" s="82"/>
      <c r="FF445" s="82"/>
      <c r="FG445" s="82"/>
      <c r="FH445" s="82"/>
      <c r="FI445" s="82"/>
      <c r="FJ445" s="82"/>
      <c r="FK445" s="82"/>
      <c r="FL445" s="82"/>
      <c r="FM445" s="82"/>
      <c r="FN445" s="82"/>
      <c r="FO445" s="82"/>
      <c r="FP445" s="82"/>
      <c r="FQ445" s="82"/>
      <c r="FR445" s="82"/>
      <c r="FS445" s="82"/>
      <c r="FT445" s="82"/>
      <c r="FU445" s="82"/>
      <c r="FV445" s="82"/>
      <c r="FW445" s="82"/>
    </row>
    <row r="446" spans="1:179" s="85" customFormat="1">
      <c r="A446" s="356" t="s">
        <v>319</v>
      </c>
      <c r="B446" s="272" t="s">
        <v>321</v>
      </c>
      <c r="C446" s="268"/>
      <c r="D446" s="293"/>
      <c r="E446" s="91">
        <v>356787</v>
      </c>
      <c r="F446" s="86">
        <v>0</v>
      </c>
      <c r="G446" s="86">
        <v>303269</v>
      </c>
      <c r="H446" s="86">
        <v>53518</v>
      </c>
      <c r="I446" s="86">
        <v>135000</v>
      </c>
      <c r="J446" s="86"/>
      <c r="K446" s="86"/>
      <c r="L446" s="86"/>
      <c r="M446" s="86">
        <v>131562</v>
      </c>
      <c r="N446" s="86">
        <v>0</v>
      </c>
      <c r="O446" s="86">
        <v>107350</v>
      </c>
      <c r="P446" s="86">
        <v>24212</v>
      </c>
      <c r="Q446" s="104">
        <f t="shared" si="53"/>
        <v>15000</v>
      </c>
      <c r="R446" s="86">
        <v>0</v>
      </c>
      <c r="S446" s="86">
        <v>0</v>
      </c>
      <c r="T446" s="86">
        <v>15000</v>
      </c>
      <c r="U446" s="86">
        <v>0</v>
      </c>
      <c r="V446" s="86">
        <v>0</v>
      </c>
      <c r="W446" s="86">
        <v>0</v>
      </c>
      <c r="X446" s="86"/>
      <c r="Y446" s="86">
        <v>0</v>
      </c>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c r="BF446" s="82"/>
      <c r="BG446" s="82"/>
      <c r="BH446" s="82"/>
      <c r="BI446" s="82"/>
      <c r="BJ446" s="82"/>
      <c r="BK446" s="82"/>
      <c r="BL446" s="82"/>
      <c r="BM446" s="82"/>
      <c r="BN446" s="82"/>
      <c r="BO446" s="82"/>
      <c r="BP446" s="82"/>
      <c r="BQ446" s="82"/>
      <c r="BR446" s="82"/>
      <c r="BS446" s="82"/>
      <c r="BT446" s="82"/>
      <c r="BU446" s="82"/>
      <c r="BV446" s="82"/>
      <c r="BW446" s="82"/>
      <c r="BX446" s="82"/>
      <c r="BY446" s="82"/>
      <c r="BZ446" s="82"/>
      <c r="CA446" s="82"/>
      <c r="CB446" s="82"/>
      <c r="CC446" s="82"/>
      <c r="CD446" s="82"/>
      <c r="CE446" s="82"/>
      <c r="CF446" s="82"/>
      <c r="CG446" s="82"/>
      <c r="CH446" s="82"/>
      <c r="CI446" s="82"/>
      <c r="CJ446" s="82"/>
      <c r="CK446" s="82"/>
      <c r="CL446" s="82"/>
      <c r="CM446" s="82"/>
      <c r="CN446" s="82"/>
      <c r="CO446" s="82"/>
      <c r="CP446" s="82"/>
      <c r="CQ446" s="82"/>
      <c r="CR446" s="82"/>
      <c r="CS446" s="82"/>
      <c r="CT446" s="82"/>
      <c r="CU446" s="82"/>
      <c r="CV446" s="82"/>
      <c r="CW446" s="82"/>
      <c r="CX446" s="82"/>
      <c r="CY446" s="82"/>
      <c r="CZ446" s="82"/>
      <c r="DA446" s="82"/>
      <c r="DB446" s="82"/>
      <c r="DC446" s="82"/>
      <c r="DD446" s="82"/>
      <c r="DE446" s="82"/>
      <c r="DF446" s="82"/>
      <c r="DG446" s="82"/>
      <c r="DH446" s="82"/>
      <c r="DI446" s="82"/>
      <c r="DJ446" s="82"/>
      <c r="DK446" s="82"/>
      <c r="DL446" s="82"/>
      <c r="DM446" s="82"/>
      <c r="DN446" s="82"/>
      <c r="DO446" s="82"/>
      <c r="DP446" s="82"/>
      <c r="DQ446" s="82"/>
      <c r="DR446" s="82"/>
      <c r="DS446" s="82"/>
      <c r="DT446" s="82"/>
      <c r="DU446" s="82"/>
      <c r="DV446" s="82"/>
      <c r="DW446" s="82"/>
      <c r="DX446" s="82"/>
      <c r="DY446" s="82"/>
      <c r="DZ446" s="82"/>
      <c r="EA446" s="82"/>
      <c r="EB446" s="82"/>
      <c r="EC446" s="82"/>
      <c r="ED446" s="82"/>
      <c r="EE446" s="82"/>
      <c r="EF446" s="82"/>
      <c r="EG446" s="82"/>
      <c r="EH446" s="82"/>
      <c r="EI446" s="82"/>
      <c r="EJ446" s="82"/>
      <c r="EK446" s="82"/>
      <c r="EL446" s="82"/>
      <c r="EM446" s="82"/>
      <c r="EN446" s="82"/>
      <c r="EO446" s="82"/>
      <c r="EP446" s="82"/>
      <c r="EQ446" s="82"/>
      <c r="ER446" s="82"/>
      <c r="ES446" s="82"/>
      <c r="ET446" s="82"/>
      <c r="EU446" s="82"/>
      <c r="EV446" s="82"/>
      <c r="EW446" s="82"/>
      <c r="EX446" s="82"/>
      <c r="EY446" s="82"/>
      <c r="EZ446" s="82"/>
      <c r="FA446" s="82"/>
      <c r="FB446" s="82"/>
      <c r="FC446" s="82"/>
      <c r="FD446" s="82"/>
      <c r="FE446" s="82"/>
      <c r="FF446" s="82"/>
      <c r="FG446" s="82"/>
      <c r="FH446" s="82"/>
      <c r="FI446" s="82"/>
      <c r="FJ446" s="82"/>
      <c r="FK446" s="82"/>
      <c r="FL446" s="82"/>
      <c r="FM446" s="82"/>
      <c r="FN446" s="82"/>
      <c r="FO446" s="82"/>
      <c r="FP446" s="82"/>
      <c r="FQ446" s="82"/>
      <c r="FR446" s="82"/>
      <c r="FS446" s="82"/>
      <c r="FT446" s="82"/>
      <c r="FU446" s="82"/>
      <c r="FV446" s="82"/>
      <c r="FW446" s="82"/>
    </row>
    <row r="447" spans="1:179" s="85" customFormat="1" ht="38.25">
      <c r="A447" s="352">
        <v>1</v>
      </c>
      <c r="B447" s="276" t="s">
        <v>1064</v>
      </c>
      <c r="C447" s="271" t="s">
        <v>304</v>
      </c>
      <c r="D447" s="271" t="s">
        <v>1141</v>
      </c>
      <c r="E447" s="91">
        <v>356787</v>
      </c>
      <c r="F447" s="86"/>
      <c r="G447" s="88">
        <v>303269</v>
      </c>
      <c r="H447" s="88">
        <v>53518</v>
      </c>
      <c r="I447" s="86">
        <v>135000</v>
      </c>
      <c r="J447" s="86"/>
      <c r="K447" s="86"/>
      <c r="L447" s="88"/>
      <c r="M447" s="86">
        <v>131562</v>
      </c>
      <c r="N447" s="86"/>
      <c r="O447" s="88">
        <v>107350</v>
      </c>
      <c r="P447" s="88">
        <v>24212</v>
      </c>
      <c r="Q447" s="90">
        <f t="shared" si="53"/>
        <v>15000</v>
      </c>
      <c r="R447" s="86"/>
      <c r="S447" s="86"/>
      <c r="T447" s="88">
        <v>15000</v>
      </c>
      <c r="U447" s="88"/>
      <c r="V447" s="88"/>
      <c r="W447" s="88"/>
      <c r="X447" s="88"/>
      <c r="Y447" s="88"/>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c r="BF447" s="82"/>
      <c r="BG447" s="82"/>
      <c r="BH447" s="82"/>
      <c r="BI447" s="82"/>
      <c r="BJ447" s="82"/>
      <c r="BK447" s="82"/>
      <c r="BL447" s="82"/>
      <c r="BM447" s="82"/>
      <c r="BN447" s="82"/>
      <c r="BO447" s="82"/>
      <c r="BP447" s="82"/>
      <c r="BQ447" s="82"/>
      <c r="BR447" s="82"/>
      <c r="BS447" s="82"/>
      <c r="BT447" s="82"/>
      <c r="BU447" s="82"/>
      <c r="BV447" s="82"/>
      <c r="BW447" s="82"/>
      <c r="BX447" s="82"/>
      <c r="BY447" s="82"/>
      <c r="BZ447" s="82"/>
      <c r="CA447" s="82"/>
      <c r="CB447" s="82"/>
      <c r="CC447" s="82"/>
      <c r="CD447" s="82"/>
      <c r="CE447" s="82"/>
      <c r="CF447" s="82"/>
      <c r="CG447" s="82"/>
      <c r="CH447" s="82"/>
      <c r="CI447" s="82"/>
      <c r="CJ447" s="82"/>
      <c r="CK447" s="82"/>
      <c r="CL447" s="82"/>
      <c r="CM447" s="82"/>
      <c r="CN447" s="82"/>
      <c r="CO447" s="82"/>
      <c r="CP447" s="82"/>
      <c r="CQ447" s="82"/>
      <c r="CR447" s="82"/>
      <c r="CS447" s="82"/>
      <c r="CT447" s="82"/>
      <c r="CU447" s="82"/>
      <c r="CV447" s="82"/>
      <c r="CW447" s="82"/>
      <c r="CX447" s="82"/>
      <c r="CY447" s="82"/>
      <c r="CZ447" s="82"/>
      <c r="DA447" s="82"/>
      <c r="DB447" s="82"/>
      <c r="DC447" s="82"/>
      <c r="DD447" s="82"/>
      <c r="DE447" s="82"/>
      <c r="DF447" s="82"/>
      <c r="DG447" s="82"/>
      <c r="DH447" s="82"/>
      <c r="DI447" s="82"/>
      <c r="DJ447" s="82"/>
      <c r="DK447" s="82"/>
      <c r="DL447" s="82"/>
      <c r="DM447" s="82"/>
      <c r="DN447" s="82"/>
      <c r="DO447" s="82"/>
      <c r="DP447" s="82"/>
      <c r="DQ447" s="82"/>
      <c r="DR447" s="82"/>
      <c r="DS447" s="82"/>
      <c r="DT447" s="82"/>
      <c r="DU447" s="82"/>
      <c r="DV447" s="82"/>
      <c r="DW447" s="82"/>
      <c r="DX447" s="82"/>
      <c r="DY447" s="82"/>
      <c r="DZ447" s="82"/>
      <c r="EA447" s="82"/>
      <c r="EB447" s="82"/>
      <c r="EC447" s="82"/>
      <c r="ED447" s="82"/>
      <c r="EE447" s="82"/>
      <c r="EF447" s="82"/>
      <c r="EG447" s="82"/>
      <c r="EH447" s="82"/>
      <c r="EI447" s="82"/>
      <c r="EJ447" s="82"/>
      <c r="EK447" s="82"/>
      <c r="EL447" s="82"/>
      <c r="EM447" s="82"/>
      <c r="EN447" s="82"/>
      <c r="EO447" s="82"/>
      <c r="EP447" s="82"/>
      <c r="EQ447" s="82"/>
      <c r="ER447" s="82"/>
      <c r="ES447" s="82"/>
      <c r="ET447" s="82"/>
      <c r="EU447" s="82"/>
      <c r="EV447" s="82"/>
      <c r="EW447" s="82"/>
      <c r="EX447" s="82"/>
      <c r="EY447" s="82"/>
      <c r="EZ447" s="82"/>
      <c r="FA447" s="82"/>
      <c r="FB447" s="82"/>
      <c r="FC447" s="82"/>
      <c r="FD447" s="82"/>
      <c r="FE447" s="82"/>
      <c r="FF447" s="82"/>
      <c r="FG447" s="82"/>
      <c r="FH447" s="82"/>
      <c r="FI447" s="82"/>
      <c r="FJ447" s="82"/>
      <c r="FK447" s="82"/>
      <c r="FL447" s="82"/>
      <c r="FM447" s="82"/>
      <c r="FN447" s="82"/>
      <c r="FO447" s="82"/>
      <c r="FP447" s="82"/>
      <c r="FQ447" s="82"/>
      <c r="FR447" s="82"/>
      <c r="FS447" s="82"/>
      <c r="FT447" s="82"/>
      <c r="FU447" s="82"/>
      <c r="FV447" s="82"/>
      <c r="FW447" s="82"/>
    </row>
    <row r="448" spans="1:179" s="85" customFormat="1" ht="25.5">
      <c r="A448" s="356" t="s">
        <v>788</v>
      </c>
      <c r="B448" s="291" t="s">
        <v>1065</v>
      </c>
      <c r="C448" s="268"/>
      <c r="D448" s="268"/>
      <c r="E448" s="91">
        <v>339984</v>
      </c>
      <c r="F448" s="86">
        <v>0</v>
      </c>
      <c r="G448" s="86">
        <v>150000</v>
      </c>
      <c r="H448" s="86">
        <v>0</v>
      </c>
      <c r="I448" s="86">
        <v>30233</v>
      </c>
      <c r="J448" s="86"/>
      <c r="K448" s="86"/>
      <c r="L448" s="86"/>
      <c r="M448" s="86">
        <v>65000</v>
      </c>
      <c r="N448" s="86">
        <v>0</v>
      </c>
      <c r="O448" s="86">
        <v>65000</v>
      </c>
      <c r="P448" s="86">
        <v>0</v>
      </c>
      <c r="Q448" s="104">
        <f t="shared" si="53"/>
        <v>85000</v>
      </c>
      <c r="R448" s="86">
        <v>0</v>
      </c>
      <c r="S448" s="86">
        <v>85000</v>
      </c>
      <c r="T448" s="86">
        <v>0</v>
      </c>
      <c r="U448" s="86">
        <v>0</v>
      </c>
      <c r="V448" s="86">
        <v>0</v>
      </c>
      <c r="W448" s="86">
        <v>0</v>
      </c>
      <c r="X448" s="86"/>
      <c r="Y448" s="86">
        <v>0</v>
      </c>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c r="BF448" s="82"/>
      <c r="BG448" s="82"/>
      <c r="BH448" s="82"/>
      <c r="BI448" s="82"/>
      <c r="BJ448" s="82"/>
      <c r="BK448" s="82"/>
      <c r="BL448" s="82"/>
      <c r="BM448" s="82"/>
      <c r="BN448" s="82"/>
      <c r="BO448" s="82"/>
      <c r="BP448" s="82"/>
      <c r="BQ448" s="82"/>
      <c r="BR448" s="82"/>
      <c r="BS448" s="82"/>
      <c r="BT448" s="82"/>
      <c r="BU448" s="82"/>
      <c r="BV448" s="82"/>
      <c r="BW448" s="82"/>
      <c r="BX448" s="82"/>
      <c r="BY448" s="82"/>
      <c r="BZ448" s="82"/>
      <c r="CA448" s="82"/>
      <c r="CB448" s="82"/>
      <c r="CC448" s="82"/>
      <c r="CD448" s="82"/>
      <c r="CE448" s="82"/>
      <c r="CF448" s="82"/>
      <c r="CG448" s="82"/>
      <c r="CH448" s="82"/>
      <c r="CI448" s="82"/>
      <c r="CJ448" s="82"/>
      <c r="CK448" s="82"/>
      <c r="CL448" s="82"/>
      <c r="CM448" s="82"/>
      <c r="CN448" s="82"/>
      <c r="CO448" s="82"/>
      <c r="CP448" s="82"/>
      <c r="CQ448" s="82"/>
      <c r="CR448" s="82"/>
      <c r="CS448" s="82"/>
      <c r="CT448" s="82"/>
      <c r="CU448" s="82"/>
      <c r="CV448" s="82"/>
      <c r="CW448" s="82"/>
      <c r="CX448" s="82"/>
      <c r="CY448" s="82"/>
      <c r="CZ448" s="82"/>
      <c r="DA448" s="82"/>
      <c r="DB448" s="82"/>
      <c r="DC448" s="82"/>
      <c r="DD448" s="82"/>
      <c r="DE448" s="82"/>
      <c r="DF448" s="82"/>
      <c r="DG448" s="82"/>
      <c r="DH448" s="82"/>
      <c r="DI448" s="82"/>
      <c r="DJ448" s="82"/>
      <c r="DK448" s="82"/>
      <c r="DL448" s="82"/>
      <c r="DM448" s="82"/>
      <c r="DN448" s="82"/>
      <c r="DO448" s="82"/>
      <c r="DP448" s="82"/>
      <c r="DQ448" s="82"/>
      <c r="DR448" s="82"/>
      <c r="DS448" s="82"/>
      <c r="DT448" s="82"/>
      <c r="DU448" s="82"/>
      <c r="DV448" s="82"/>
      <c r="DW448" s="82"/>
      <c r="DX448" s="82"/>
      <c r="DY448" s="82"/>
      <c r="DZ448" s="82"/>
      <c r="EA448" s="82"/>
      <c r="EB448" s="82"/>
      <c r="EC448" s="82"/>
      <c r="ED448" s="82"/>
      <c r="EE448" s="82"/>
      <c r="EF448" s="82"/>
      <c r="EG448" s="82"/>
      <c r="EH448" s="82"/>
      <c r="EI448" s="82"/>
      <c r="EJ448" s="82"/>
      <c r="EK448" s="82"/>
      <c r="EL448" s="82"/>
      <c r="EM448" s="82"/>
      <c r="EN448" s="82"/>
      <c r="EO448" s="82"/>
      <c r="EP448" s="82"/>
      <c r="EQ448" s="82"/>
      <c r="ER448" s="82"/>
      <c r="ES448" s="82"/>
      <c r="ET448" s="82"/>
      <c r="EU448" s="82"/>
      <c r="EV448" s="82"/>
      <c r="EW448" s="82"/>
      <c r="EX448" s="82"/>
      <c r="EY448" s="82"/>
      <c r="EZ448" s="82"/>
      <c r="FA448" s="82"/>
      <c r="FB448" s="82"/>
      <c r="FC448" s="82"/>
      <c r="FD448" s="82"/>
      <c r="FE448" s="82"/>
      <c r="FF448" s="82"/>
      <c r="FG448" s="82"/>
      <c r="FH448" s="82"/>
      <c r="FI448" s="82"/>
      <c r="FJ448" s="82"/>
      <c r="FK448" s="82"/>
      <c r="FL448" s="82"/>
      <c r="FM448" s="82"/>
      <c r="FN448" s="82"/>
      <c r="FO448" s="82"/>
      <c r="FP448" s="82"/>
      <c r="FQ448" s="82"/>
      <c r="FR448" s="82"/>
      <c r="FS448" s="82"/>
      <c r="FT448" s="82"/>
      <c r="FU448" s="82"/>
      <c r="FV448" s="82"/>
      <c r="FW448" s="82"/>
    </row>
    <row r="449" spans="1:179" s="85" customFormat="1" ht="25.5">
      <c r="A449" s="348">
        <v>-1</v>
      </c>
      <c r="B449" s="324" t="s">
        <v>1043</v>
      </c>
      <c r="C449" s="268"/>
      <c r="D449" s="268"/>
      <c r="E449" s="91">
        <v>339984</v>
      </c>
      <c r="F449" s="86">
        <v>0</v>
      </c>
      <c r="G449" s="88">
        <v>150000</v>
      </c>
      <c r="H449" s="88">
        <v>0</v>
      </c>
      <c r="I449" s="86">
        <v>30233</v>
      </c>
      <c r="J449" s="86"/>
      <c r="K449" s="86"/>
      <c r="L449" s="88"/>
      <c r="M449" s="86">
        <v>65000</v>
      </c>
      <c r="N449" s="86">
        <v>0</v>
      </c>
      <c r="O449" s="88">
        <v>65000</v>
      </c>
      <c r="P449" s="88">
        <v>0</v>
      </c>
      <c r="Q449" s="90">
        <f t="shared" si="53"/>
        <v>85000</v>
      </c>
      <c r="R449" s="86">
        <v>0</v>
      </c>
      <c r="S449" s="86">
        <v>85000</v>
      </c>
      <c r="T449" s="88">
        <v>0</v>
      </c>
      <c r="U449" s="88">
        <v>0</v>
      </c>
      <c r="V449" s="88">
        <v>0</v>
      </c>
      <c r="W449" s="88">
        <v>0</v>
      </c>
      <c r="X449" s="88"/>
      <c r="Y449" s="88">
        <v>0</v>
      </c>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c r="BF449" s="82"/>
      <c r="BG449" s="82"/>
      <c r="BH449" s="82"/>
      <c r="BI449" s="82"/>
      <c r="BJ449" s="82"/>
      <c r="BK449" s="82"/>
      <c r="BL449" s="82"/>
      <c r="BM449" s="82"/>
      <c r="BN449" s="82"/>
      <c r="BO449" s="82"/>
      <c r="BP449" s="82"/>
      <c r="BQ449" s="82"/>
      <c r="BR449" s="82"/>
      <c r="BS449" s="82"/>
      <c r="BT449" s="82"/>
      <c r="BU449" s="82"/>
      <c r="BV449" s="82"/>
      <c r="BW449" s="82"/>
      <c r="BX449" s="82"/>
      <c r="BY449" s="82"/>
      <c r="BZ449" s="82"/>
      <c r="CA449" s="82"/>
      <c r="CB449" s="82"/>
      <c r="CC449" s="82"/>
      <c r="CD449" s="82"/>
      <c r="CE449" s="82"/>
      <c r="CF449" s="82"/>
      <c r="CG449" s="82"/>
      <c r="CH449" s="82"/>
      <c r="CI449" s="82"/>
      <c r="CJ449" s="82"/>
      <c r="CK449" s="82"/>
      <c r="CL449" s="82"/>
      <c r="CM449" s="82"/>
      <c r="CN449" s="82"/>
      <c r="CO449" s="82"/>
      <c r="CP449" s="82"/>
      <c r="CQ449" s="82"/>
      <c r="CR449" s="82"/>
      <c r="CS449" s="82"/>
      <c r="CT449" s="82"/>
      <c r="CU449" s="82"/>
      <c r="CV449" s="82"/>
      <c r="CW449" s="82"/>
      <c r="CX449" s="82"/>
      <c r="CY449" s="82"/>
      <c r="CZ449" s="82"/>
      <c r="DA449" s="82"/>
      <c r="DB449" s="82"/>
      <c r="DC449" s="82"/>
      <c r="DD449" s="82"/>
      <c r="DE449" s="82"/>
      <c r="DF449" s="82"/>
      <c r="DG449" s="82"/>
      <c r="DH449" s="82"/>
      <c r="DI449" s="82"/>
      <c r="DJ449" s="82"/>
      <c r="DK449" s="82"/>
      <c r="DL449" s="82"/>
      <c r="DM449" s="82"/>
      <c r="DN449" s="82"/>
      <c r="DO449" s="82"/>
      <c r="DP449" s="82"/>
      <c r="DQ449" s="82"/>
      <c r="DR449" s="82"/>
      <c r="DS449" s="82"/>
      <c r="DT449" s="82"/>
      <c r="DU449" s="82"/>
      <c r="DV449" s="82"/>
      <c r="DW449" s="82"/>
      <c r="DX449" s="82"/>
      <c r="DY449" s="82"/>
      <c r="DZ449" s="82"/>
      <c r="EA449" s="82"/>
      <c r="EB449" s="82"/>
      <c r="EC449" s="82"/>
      <c r="ED449" s="82"/>
      <c r="EE449" s="82"/>
      <c r="EF449" s="82"/>
      <c r="EG449" s="82"/>
      <c r="EH449" s="82"/>
      <c r="EI449" s="82"/>
      <c r="EJ449" s="82"/>
      <c r="EK449" s="82"/>
      <c r="EL449" s="82"/>
      <c r="EM449" s="82"/>
      <c r="EN449" s="82"/>
      <c r="EO449" s="82"/>
      <c r="EP449" s="82"/>
      <c r="EQ449" s="82"/>
      <c r="ER449" s="82"/>
      <c r="ES449" s="82"/>
      <c r="ET449" s="82"/>
      <c r="EU449" s="82"/>
      <c r="EV449" s="82"/>
      <c r="EW449" s="82"/>
      <c r="EX449" s="82"/>
      <c r="EY449" s="82"/>
      <c r="EZ449" s="82"/>
      <c r="FA449" s="82"/>
      <c r="FB449" s="82"/>
      <c r="FC449" s="82"/>
      <c r="FD449" s="82"/>
      <c r="FE449" s="82"/>
      <c r="FF449" s="82"/>
      <c r="FG449" s="82"/>
      <c r="FH449" s="82"/>
      <c r="FI449" s="82"/>
      <c r="FJ449" s="82"/>
      <c r="FK449" s="82"/>
      <c r="FL449" s="82"/>
      <c r="FM449" s="82"/>
      <c r="FN449" s="82"/>
      <c r="FO449" s="82"/>
      <c r="FP449" s="82"/>
      <c r="FQ449" s="82"/>
      <c r="FR449" s="82"/>
      <c r="FS449" s="82"/>
      <c r="FT449" s="82"/>
      <c r="FU449" s="82"/>
      <c r="FV449" s="82"/>
      <c r="FW449" s="82"/>
    </row>
    <row r="450" spans="1:179" s="85" customFormat="1">
      <c r="A450" s="356" t="s">
        <v>319</v>
      </c>
      <c r="B450" s="272" t="s">
        <v>321</v>
      </c>
      <c r="C450" s="268"/>
      <c r="D450" s="293"/>
      <c r="E450" s="91">
        <v>339984</v>
      </c>
      <c r="F450" s="86">
        <v>0</v>
      </c>
      <c r="G450" s="88">
        <v>150000</v>
      </c>
      <c r="H450" s="88">
        <v>0</v>
      </c>
      <c r="I450" s="86">
        <v>30233</v>
      </c>
      <c r="J450" s="86"/>
      <c r="K450" s="86"/>
      <c r="L450" s="88"/>
      <c r="M450" s="86">
        <v>65000</v>
      </c>
      <c r="N450" s="86">
        <v>0</v>
      </c>
      <c r="O450" s="88">
        <v>65000</v>
      </c>
      <c r="P450" s="88">
        <v>0</v>
      </c>
      <c r="Q450" s="90">
        <f t="shared" si="53"/>
        <v>85000</v>
      </c>
      <c r="R450" s="86">
        <v>0</v>
      </c>
      <c r="S450" s="86">
        <v>85000</v>
      </c>
      <c r="T450" s="88">
        <v>0</v>
      </c>
      <c r="U450" s="88">
        <v>0</v>
      </c>
      <c r="V450" s="88">
        <v>0</v>
      </c>
      <c r="W450" s="88">
        <v>0</v>
      </c>
      <c r="X450" s="88"/>
      <c r="Y450" s="88">
        <v>0</v>
      </c>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c r="BF450" s="82"/>
      <c r="BG450" s="82"/>
      <c r="BH450" s="82"/>
      <c r="BI450" s="82"/>
      <c r="BJ450" s="82"/>
      <c r="BK450" s="82"/>
      <c r="BL450" s="82"/>
      <c r="BM450" s="82"/>
      <c r="BN450" s="82"/>
      <c r="BO450" s="82"/>
      <c r="BP450" s="82"/>
      <c r="BQ450" s="82"/>
      <c r="BR450" s="82"/>
      <c r="BS450" s="82"/>
      <c r="BT450" s="82"/>
      <c r="BU450" s="82"/>
      <c r="BV450" s="82"/>
      <c r="BW450" s="82"/>
      <c r="BX450" s="82"/>
      <c r="BY450" s="82"/>
      <c r="BZ450" s="82"/>
      <c r="CA450" s="82"/>
      <c r="CB450" s="82"/>
      <c r="CC450" s="82"/>
      <c r="CD450" s="82"/>
      <c r="CE450" s="82"/>
      <c r="CF450" s="82"/>
      <c r="CG450" s="82"/>
      <c r="CH450" s="82"/>
      <c r="CI450" s="82"/>
      <c r="CJ450" s="82"/>
      <c r="CK450" s="82"/>
      <c r="CL450" s="82"/>
      <c r="CM450" s="82"/>
      <c r="CN450" s="82"/>
      <c r="CO450" s="82"/>
      <c r="CP450" s="82"/>
      <c r="CQ450" s="82"/>
      <c r="CR450" s="82"/>
      <c r="CS450" s="82"/>
      <c r="CT450" s="82"/>
      <c r="CU450" s="82"/>
      <c r="CV450" s="82"/>
      <c r="CW450" s="82"/>
      <c r="CX450" s="82"/>
      <c r="CY450" s="82"/>
      <c r="CZ450" s="82"/>
      <c r="DA450" s="82"/>
      <c r="DB450" s="82"/>
      <c r="DC450" s="82"/>
      <c r="DD450" s="82"/>
      <c r="DE450" s="82"/>
      <c r="DF450" s="82"/>
      <c r="DG450" s="82"/>
      <c r="DH450" s="82"/>
      <c r="DI450" s="82"/>
      <c r="DJ450" s="82"/>
      <c r="DK450" s="82"/>
      <c r="DL450" s="82"/>
      <c r="DM450" s="82"/>
      <c r="DN450" s="82"/>
      <c r="DO450" s="82"/>
      <c r="DP450" s="82"/>
      <c r="DQ450" s="82"/>
      <c r="DR450" s="82"/>
      <c r="DS450" s="82"/>
      <c r="DT450" s="82"/>
      <c r="DU450" s="82"/>
      <c r="DV450" s="82"/>
      <c r="DW450" s="82"/>
      <c r="DX450" s="82"/>
      <c r="DY450" s="82"/>
      <c r="DZ450" s="82"/>
      <c r="EA450" s="82"/>
      <c r="EB450" s="82"/>
      <c r="EC450" s="82"/>
      <c r="ED450" s="82"/>
      <c r="EE450" s="82"/>
      <c r="EF450" s="82"/>
      <c r="EG450" s="82"/>
      <c r="EH450" s="82"/>
      <c r="EI450" s="82"/>
      <c r="EJ450" s="82"/>
      <c r="EK450" s="82"/>
      <c r="EL450" s="82"/>
      <c r="EM450" s="82"/>
      <c r="EN450" s="82"/>
      <c r="EO450" s="82"/>
      <c r="EP450" s="82"/>
      <c r="EQ450" s="82"/>
      <c r="ER450" s="82"/>
      <c r="ES450" s="82"/>
      <c r="ET450" s="82"/>
      <c r="EU450" s="82"/>
      <c r="EV450" s="82"/>
      <c r="EW450" s="82"/>
      <c r="EX450" s="82"/>
      <c r="EY450" s="82"/>
      <c r="EZ450" s="82"/>
      <c r="FA450" s="82"/>
      <c r="FB450" s="82"/>
      <c r="FC450" s="82"/>
      <c r="FD450" s="82"/>
      <c r="FE450" s="82"/>
      <c r="FF450" s="82"/>
      <c r="FG450" s="82"/>
      <c r="FH450" s="82"/>
      <c r="FI450" s="82"/>
      <c r="FJ450" s="82"/>
      <c r="FK450" s="82"/>
      <c r="FL450" s="82"/>
      <c r="FM450" s="82"/>
      <c r="FN450" s="82"/>
      <c r="FO450" s="82"/>
      <c r="FP450" s="82"/>
      <c r="FQ450" s="82"/>
      <c r="FR450" s="82"/>
      <c r="FS450" s="82"/>
      <c r="FT450" s="82"/>
      <c r="FU450" s="82"/>
      <c r="FV450" s="82"/>
      <c r="FW450" s="82"/>
    </row>
    <row r="451" spans="1:179" s="85" customFormat="1" ht="51">
      <c r="A451" s="367">
        <v>1</v>
      </c>
      <c r="B451" s="115" t="s">
        <v>355</v>
      </c>
      <c r="C451" s="116" t="s">
        <v>343</v>
      </c>
      <c r="D451" s="116" t="s">
        <v>568</v>
      </c>
      <c r="E451" s="91">
        <v>339984</v>
      </c>
      <c r="F451" s="86"/>
      <c r="G451" s="88">
        <v>150000</v>
      </c>
      <c r="H451" s="88"/>
      <c r="I451" s="86">
        <v>30233</v>
      </c>
      <c r="J451" s="86"/>
      <c r="K451" s="86"/>
      <c r="L451" s="88"/>
      <c r="M451" s="86">
        <v>65000</v>
      </c>
      <c r="N451" s="86"/>
      <c r="O451" s="88">
        <v>65000</v>
      </c>
      <c r="P451" s="88"/>
      <c r="Q451" s="90">
        <f t="shared" si="53"/>
        <v>85000</v>
      </c>
      <c r="R451" s="86"/>
      <c r="S451" s="86">
        <v>85000</v>
      </c>
      <c r="T451" s="88">
        <v>0</v>
      </c>
      <c r="U451" s="88"/>
      <c r="V451" s="88"/>
      <c r="W451" s="88"/>
      <c r="X451" s="88"/>
      <c r="Y451" s="88"/>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c r="BF451" s="82"/>
      <c r="BG451" s="82"/>
      <c r="BH451" s="82"/>
      <c r="BI451" s="82"/>
      <c r="BJ451" s="82"/>
      <c r="BK451" s="82"/>
      <c r="BL451" s="82"/>
      <c r="BM451" s="82"/>
      <c r="BN451" s="82"/>
      <c r="BO451" s="82"/>
      <c r="BP451" s="82"/>
      <c r="BQ451" s="82"/>
      <c r="BR451" s="82"/>
      <c r="BS451" s="82"/>
      <c r="BT451" s="82"/>
      <c r="BU451" s="82"/>
      <c r="BV451" s="82"/>
      <c r="BW451" s="82"/>
      <c r="BX451" s="82"/>
      <c r="BY451" s="82"/>
      <c r="BZ451" s="82"/>
      <c r="CA451" s="82"/>
      <c r="CB451" s="82"/>
      <c r="CC451" s="82"/>
      <c r="CD451" s="82"/>
      <c r="CE451" s="82"/>
      <c r="CF451" s="82"/>
      <c r="CG451" s="82"/>
      <c r="CH451" s="82"/>
      <c r="CI451" s="82"/>
      <c r="CJ451" s="82"/>
      <c r="CK451" s="82"/>
      <c r="CL451" s="82"/>
      <c r="CM451" s="82"/>
      <c r="CN451" s="82"/>
      <c r="CO451" s="82"/>
      <c r="CP451" s="82"/>
      <c r="CQ451" s="82"/>
      <c r="CR451" s="82"/>
      <c r="CS451" s="82"/>
      <c r="CT451" s="82"/>
      <c r="CU451" s="82"/>
      <c r="CV451" s="82"/>
      <c r="CW451" s="82"/>
      <c r="CX451" s="82"/>
      <c r="CY451" s="82"/>
      <c r="CZ451" s="82"/>
      <c r="DA451" s="82"/>
      <c r="DB451" s="82"/>
      <c r="DC451" s="82"/>
      <c r="DD451" s="82"/>
      <c r="DE451" s="82"/>
      <c r="DF451" s="82"/>
      <c r="DG451" s="82"/>
      <c r="DH451" s="82"/>
      <c r="DI451" s="82"/>
      <c r="DJ451" s="82"/>
      <c r="DK451" s="82"/>
      <c r="DL451" s="82"/>
      <c r="DM451" s="82"/>
      <c r="DN451" s="82"/>
      <c r="DO451" s="82"/>
      <c r="DP451" s="82"/>
      <c r="DQ451" s="82"/>
      <c r="DR451" s="82"/>
      <c r="DS451" s="82"/>
      <c r="DT451" s="82"/>
      <c r="DU451" s="82"/>
      <c r="DV451" s="82"/>
      <c r="DW451" s="82"/>
      <c r="DX451" s="82"/>
      <c r="DY451" s="82"/>
      <c r="DZ451" s="82"/>
      <c r="EA451" s="82"/>
      <c r="EB451" s="82"/>
      <c r="EC451" s="82"/>
      <c r="ED451" s="82"/>
      <c r="EE451" s="82"/>
      <c r="EF451" s="82"/>
      <c r="EG451" s="82"/>
      <c r="EH451" s="82"/>
      <c r="EI451" s="82"/>
      <c r="EJ451" s="82"/>
      <c r="EK451" s="82"/>
      <c r="EL451" s="82"/>
      <c r="EM451" s="82"/>
      <c r="EN451" s="82"/>
      <c r="EO451" s="82"/>
      <c r="EP451" s="82"/>
      <c r="EQ451" s="82"/>
      <c r="ER451" s="82"/>
      <c r="ES451" s="82"/>
      <c r="ET451" s="82"/>
      <c r="EU451" s="82"/>
      <c r="EV451" s="82"/>
      <c r="EW451" s="82"/>
      <c r="EX451" s="82"/>
      <c r="EY451" s="82"/>
      <c r="EZ451" s="82"/>
      <c r="FA451" s="82"/>
      <c r="FB451" s="82"/>
      <c r="FC451" s="82"/>
      <c r="FD451" s="82"/>
      <c r="FE451" s="82"/>
      <c r="FF451" s="82"/>
      <c r="FG451" s="82"/>
      <c r="FH451" s="82"/>
      <c r="FI451" s="82"/>
      <c r="FJ451" s="82"/>
      <c r="FK451" s="82"/>
      <c r="FL451" s="82"/>
      <c r="FM451" s="82"/>
      <c r="FN451" s="82"/>
      <c r="FO451" s="82"/>
      <c r="FP451" s="82"/>
      <c r="FQ451" s="82"/>
      <c r="FR451" s="82"/>
      <c r="FS451" s="82"/>
      <c r="FT451" s="82"/>
      <c r="FU451" s="82"/>
      <c r="FV451" s="82"/>
      <c r="FW451" s="82"/>
    </row>
    <row r="452" spans="1:179" s="85" customFormat="1">
      <c r="A452" s="348" t="s">
        <v>789</v>
      </c>
      <c r="B452" s="267" t="s">
        <v>558</v>
      </c>
      <c r="C452" s="268"/>
      <c r="D452" s="268"/>
      <c r="E452" s="91">
        <v>85869</v>
      </c>
      <c r="F452" s="86">
        <v>0</v>
      </c>
      <c r="G452" s="88">
        <v>0</v>
      </c>
      <c r="H452" s="88">
        <v>85869</v>
      </c>
      <c r="I452" s="86">
        <v>37406.156999999999</v>
      </c>
      <c r="J452" s="86"/>
      <c r="K452" s="86"/>
      <c r="L452" s="88"/>
      <c r="M452" s="86">
        <v>51291.750999999997</v>
      </c>
      <c r="N452" s="86">
        <v>0</v>
      </c>
      <c r="O452" s="88">
        <v>0</v>
      </c>
      <c r="P452" s="88">
        <v>51291.750999999997</v>
      </c>
      <c r="Q452" s="90">
        <f t="shared" si="53"/>
        <v>10539</v>
      </c>
      <c r="R452" s="86">
        <v>0</v>
      </c>
      <c r="S452" s="86">
        <v>0</v>
      </c>
      <c r="T452" s="88">
        <v>10539</v>
      </c>
      <c r="U452" s="88">
        <v>0</v>
      </c>
      <c r="V452" s="88">
        <v>0</v>
      </c>
      <c r="W452" s="88">
        <v>0</v>
      </c>
      <c r="X452" s="88"/>
      <c r="Y452" s="88">
        <v>0</v>
      </c>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c r="BH452" s="82"/>
      <c r="BI452" s="82"/>
      <c r="BJ452" s="82"/>
      <c r="BK452" s="82"/>
      <c r="BL452" s="82"/>
      <c r="BM452" s="82"/>
      <c r="BN452" s="82"/>
      <c r="BO452" s="82"/>
      <c r="BP452" s="82"/>
      <c r="BQ452" s="82"/>
      <c r="BR452" s="82"/>
      <c r="BS452" s="82"/>
      <c r="BT452" s="82"/>
      <c r="BU452" s="82"/>
      <c r="BV452" s="82"/>
      <c r="BW452" s="82"/>
      <c r="BX452" s="82"/>
      <c r="BY452" s="82"/>
      <c r="BZ452" s="82"/>
      <c r="CA452" s="82"/>
      <c r="CB452" s="82"/>
      <c r="CC452" s="82"/>
      <c r="CD452" s="82"/>
      <c r="CE452" s="82"/>
      <c r="CF452" s="82"/>
      <c r="CG452" s="82"/>
      <c r="CH452" s="82"/>
      <c r="CI452" s="82"/>
      <c r="CJ452" s="82"/>
      <c r="CK452" s="82"/>
      <c r="CL452" s="82"/>
      <c r="CM452" s="82"/>
      <c r="CN452" s="82"/>
      <c r="CO452" s="82"/>
      <c r="CP452" s="82"/>
      <c r="CQ452" s="82"/>
      <c r="CR452" s="82"/>
      <c r="CS452" s="82"/>
      <c r="CT452" s="82"/>
      <c r="CU452" s="82"/>
      <c r="CV452" s="82"/>
      <c r="CW452" s="82"/>
      <c r="CX452" s="82"/>
      <c r="CY452" s="82"/>
      <c r="CZ452" s="82"/>
      <c r="DA452" s="82"/>
      <c r="DB452" s="82"/>
      <c r="DC452" s="82"/>
      <c r="DD452" s="82"/>
      <c r="DE452" s="82"/>
      <c r="DF452" s="82"/>
      <c r="DG452" s="82"/>
      <c r="DH452" s="82"/>
      <c r="DI452" s="82"/>
      <c r="DJ452" s="82"/>
      <c r="DK452" s="82"/>
      <c r="DL452" s="82"/>
      <c r="DM452" s="82"/>
      <c r="DN452" s="82"/>
      <c r="DO452" s="82"/>
      <c r="DP452" s="82"/>
      <c r="DQ452" s="82"/>
      <c r="DR452" s="82"/>
      <c r="DS452" s="82"/>
      <c r="DT452" s="82"/>
      <c r="DU452" s="82"/>
      <c r="DV452" s="82"/>
      <c r="DW452" s="82"/>
      <c r="DX452" s="82"/>
      <c r="DY452" s="82"/>
      <c r="DZ452" s="82"/>
      <c r="EA452" s="82"/>
      <c r="EB452" s="82"/>
      <c r="EC452" s="82"/>
      <c r="ED452" s="82"/>
      <c r="EE452" s="82"/>
      <c r="EF452" s="82"/>
      <c r="EG452" s="82"/>
      <c r="EH452" s="82"/>
      <c r="EI452" s="82"/>
      <c r="EJ452" s="82"/>
      <c r="EK452" s="82"/>
      <c r="EL452" s="82"/>
      <c r="EM452" s="82"/>
      <c r="EN452" s="82"/>
      <c r="EO452" s="82"/>
      <c r="EP452" s="82"/>
      <c r="EQ452" s="82"/>
      <c r="ER452" s="82"/>
      <c r="ES452" s="82"/>
      <c r="ET452" s="82"/>
      <c r="EU452" s="82"/>
      <c r="EV452" s="82"/>
      <c r="EW452" s="82"/>
      <c r="EX452" s="82"/>
      <c r="EY452" s="82"/>
      <c r="EZ452" s="82"/>
      <c r="FA452" s="82"/>
      <c r="FB452" s="82"/>
      <c r="FC452" s="82"/>
      <c r="FD452" s="82"/>
      <c r="FE452" s="82"/>
      <c r="FF452" s="82"/>
      <c r="FG452" s="82"/>
      <c r="FH452" s="82"/>
      <c r="FI452" s="82"/>
      <c r="FJ452" s="82"/>
      <c r="FK452" s="82"/>
      <c r="FL452" s="82"/>
      <c r="FM452" s="82"/>
      <c r="FN452" s="82"/>
      <c r="FO452" s="82"/>
      <c r="FP452" s="82"/>
      <c r="FQ452" s="82"/>
      <c r="FR452" s="82"/>
      <c r="FS452" s="82"/>
      <c r="FT452" s="82"/>
      <c r="FU452" s="82"/>
      <c r="FV452" s="82"/>
      <c r="FW452" s="82"/>
    </row>
    <row r="453" spans="1:179" s="85" customFormat="1">
      <c r="A453" s="356" t="s">
        <v>319</v>
      </c>
      <c r="B453" s="291" t="s">
        <v>321</v>
      </c>
      <c r="C453" s="268"/>
      <c r="D453" s="268"/>
      <c r="E453" s="91">
        <v>85869</v>
      </c>
      <c r="F453" s="86">
        <v>0</v>
      </c>
      <c r="G453" s="88">
        <v>0</v>
      </c>
      <c r="H453" s="88">
        <v>85869</v>
      </c>
      <c r="I453" s="86">
        <v>37406.156999999999</v>
      </c>
      <c r="J453" s="86"/>
      <c r="K453" s="86"/>
      <c r="L453" s="88"/>
      <c r="M453" s="86">
        <v>51291.750999999997</v>
      </c>
      <c r="N453" s="86">
        <v>0</v>
      </c>
      <c r="O453" s="88">
        <v>0</v>
      </c>
      <c r="P453" s="88">
        <v>51291.750999999997</v>
      </c>
      <c r="Q453" s="90">
        <f t="shared" si="53"/>
        <v>10539</v>
      </c>
      <c r="R453" s="86">
        <v>0</v>
      </c>
      <c r="S453" s="86">
        <v>0</v>
      </c>
      <c r="T453" s="88">
        <v>10539</v>
      </c>
      <c r="U453" s="88">
        <v>0</v>
      </c>
      <c r="V453" s="88">
        <v>0</v>
      </c>
      <c r="W453" s="88">
        <v>0</v>
      </c>
      <c r="X453" s="88"/>
      <c r="Y453" s="88">
        <v>0</v>
      </c>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c r="DH453" s="82"/>
      <c r="DI453" s="82"/>
      <c r="DJ453" s="82"/>
      <c r="DK453" s="82"/>
      <c r="DL453" s="82"/>
      <c r="DM453" s="82"/>
      <c r="DN453" s="82"/>
      <c r="DO453" s="82"/>
      <c r="DP453" s="82"/>
      <c r="DQ453" s="82"/>
      <c r="DR453" s="82"/>
      <c r="DS453" s="82"/>
      <c r="DT453" s="82"/>
      <c r="DU453" s="82"/>
      <c r="DV453" s="82"/>
      <c r="DW453" s="82"/>
      <c r="DX453" s="82"/>
      <c r="DY453" s="82"/>
      <c r="DZ453" s="82"/>
      <c r="EA453" s="82"/>
      <c r="EB453" s="82"/>
      <c r="EC453" s="82"/>
      <c r="ED453" s="82"/>
      <c r="EE453" s="82"/>
      <c r="EF453" s="82"/>
      <c r="EG453" s="82"/>
      <c r="EH453" s="82"/>
      <c r="EI453" s="82"/>
      <c r="EJ453" s="82"/>
      <c r="EK453" s="82"/>
      <c r="EL453" s="82"/>
      <c r="EM453" s="82"/>
      <c r="EN453" s="82"/>
      <c r="EO453" s="82"/>
      <c r="EP453" s="82"/>
      <c r="EQ453" s="82"/>
      <c r="ER453" s="82"/>
      <c r="ES453" s="82"/>
      <c r="ET453" s="82"/>
      <c r="EU453" s="82"/>
      <c r="EV453" s="82"/>
      <c r="EW453" s="82"/>
      <c r="EX453" s="82"/>
      <c r="EY453" s="82"/>
      <c r="EZ453" s="82"/>
      <c r="FA453" s="82"/>
      <c r="FB453" s="82"/>
      <c r="FC453" s="82"/>
      <c r="FD453" s="82"/>
      <c r="FE453" s="82"/>
      <c r="FF453" s="82"/>
      <c r="FG453" s="82"/>
      <c r="FH453" s="82"/>
      <c r="FI453" s="82"/>
      <c r="FJ453" s="82"/>
      <c r="FK453" s="82"/>
      <c r="FL453" s="82"/>
      <c r="FM453" s="82"/>
      <c r="FN453" s="82"/>
      <c r="FO453" s="82"/>
      <c r="FP453" s="82"/>
      <c r="FQ453" s="82"/>
      <c r="FR453" s="82"/>
      <c r="FS453" s="82"/>
      <c r="FT453" s="82"/>
      <c r="FU453" s="82"/>
      <c r="FV453" s="82"/>
      <c r="FW453" s="82"/>
    </row>
    <row r="454" spans="1:179" s="85" customFormat="1" ht="38.25">
      <c r="A454" s="352">
        <v>1</v>
      </c>
      <c r="B454" s="276" t="s">
        <v>1066</v>
      </c>
      <c r="C454" s="271" t="s">
        <v>304</v>
      </c>
      <c r="D454" s="271" t="s">
        <v>1142</v>
      </c>
      <c r="E454" s="91">
        <v>85869</v>
      </c>
      <c r="F454" s="86"/>
      <c r="G454" s="88"/>
      <c r="H454" s="88">
        <v>85869</v>
      </c>
      <c r="I454" s="86">
        <v>37406.156999999999</v>
      </c>
      <c r="J454" s="86"/>
      <c r="K454" s="86"/>
      <c r="L454" s="88"/>
      <c r="M454" s="86">
        <v>51291.750999999997</v>
      </c>
      <c r="N454" s="86"/>
      <c r="O454" s="88"/>
      <c r="P454" s="88">
        <v>51291.750999999997</v>
      </c>
      <c r="Q454" s="90">
        <f t="shared" si="53"/>
        <v>10539</v>
      </c>
      <c r="R454" s="86"/>
      <c r="S454" s="86"/>
      <c r="T454" s="88">
        <v>10539</v>
      </c>
      <c r="U454" s="88"/>
      <c r="V454" s="88"/>
      <c r="W454" s="88"/>
      <c r="X454" s="88"/>
      <c r="Y454" s="88"/>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c r="CR454" s="82"/>
      <c r="CS454" s="82"/>
      <c r="CT454" s="82"/>
      <c r="CU454" s="82"/>
      <c r="CV454" s="82"/>
      <c r="CW454" s="82"/>
      <c r="CX454" s="82"/>
      <c r="CY454" s="82"/>
      <c r="CZ454" s="82"/>
      <c r="DA454" s="82"/>
      <c r="DB454" s="82"/>
      <c r="DC454" s="82"/>
      <c r="DD454" s="82"/>
      <c r="DE454" s="82"/>
      <c r="DF454" s="82"/>
      <c r="DG454" s="82"/>
      <c r="DH454" s="82"/>
      <c r="DI454" s="82"/>
      <c r="DJ454" s="82"/>
      <c r="DK454" s="82"/>
      <c r="DL454" s="82"/>
      <c r="DM454" s="82"/>
      <c r="DN454" s="82"/>
      <c r="DO454" s="82"/>
      <c r="DP454" s="82"/>
      <c r="DQ454" s="82"/>
      <c r="DR454" s="82"/>
      <c r="DS454" s="82"/>
      <c r="DT454" s="82"/>
      <c r="DU454" s="82"/>
      <c r="DV454" s="82"/>
      <c r="DW454" s="82"/>
      <c r="DX454" s="82"/>
      <c r="DY454" s="82"/>
      <c r="DZ454" s="82"/>
      <c r="EA454" s="82"/>
      <c r="EB454" s="82"/>
      <c r="EC454" s="82"/>
      <c r="ED454" s="82"/>
      <c r="EE454" s="82"/>
      <c r="EF454" s="82"/>
      <c r="EG454" s="82"/>
      <c r="EH454" s="82"/>
      <c r="EI454" s="82"/>
      <c r="EJ454" s="82"/>
      <c r="EK454" s="82"/>
      <c r="EL454" s="82"/>
      <c r="EM454" s="82"/>
      <c r="EN454" s="82"/>
      <c r="EO454" s="82"/>
      <c r="EP454" s="82"/>
      <c r="EQ454" s="82"/>
      <c r="ER454" s="82"/>
      <c r="ES454" s="82"/>
      <c r="ET454" s="82"/>
      <c r="EU454" s="82"/>
      <c r="EV454" s="82"/>
      <c r="EW454" s="82"/>
      <c r="EX454" s="82"/>
      <c r="EY454" s="82"/>
      <c r="EZ454" s="82"/>
      <c r="FA454" s="82"/>
      <c r="FB454" s="82"/>
      <c r="FC454" s="82"/>
      <c r="FD454" s="82"/>
      <c r="FE454" s="82"/>
      <c r="FF454" s="82"/>
      <c r="FG454" s="82"/>
      <c r="FH454" s="82"/>
      <c r="FI454" s="82"/>
      <c r="FJ454" s="82"/>
      <c r="FK454" s="82"/>
      <c r="FL454" s="82"/>
      <c r="FM454" s="82"/>
      <c r="FN454" s="82"/>
      <c r="FO454" s="82"/>
      <c r="FP454" s="82"/>
      <c r="FQ454" s="82"/>
      <c r="FR454" s="82"/>
      <c r="FS454" s="82"/>
      <c r="FT454" s="82"/>
      <c r="FU454" s="82"/>
      <c r="FV454" s="82"/>
      <c r="FW454" s="82"/>
    </row>
    <row r="455" spans="1:179" s="85" customFormat="1" ht="15" customHeight="1">
      <c r="A455" s="368" t="s">
        <v>790</v>
      </c>
      <c r="B455" s="291" t="s">
        <v>359</v>
      </c>
      <c r="C455" s="271"/>
      <c r="D455" s="268"/>
      <c r="E455" s="91">
        <v>267561.23100000003</v>
      </c>
      <c r="F455" s="86">
        <v>0</v>
      </c>
      <c r="G455" s="86">
        <v>224000</v>
      </c>
      <c r="H455" s="86">
        <v>43561.231</v>
      </c>
      <c r="I455" s="86">
        <v>230424.93</v>
      </c>
      <c r="J455" s="86"/>
      <c r="K455" s="86"/>
      <c r="L455" s="86"/>
      <c r="M455" s="86">
        <v>197947.47178600001</v>
      </c>
      <c r="N455" s="86">
        <v>0</v>
      </c>
      <c r="O455" s="86">
        <v>183743.72</v>
      </c>
      <c r="P455" s="86">
        <v>14203.751786000001</v>
      </c>
      <c r="Q455" s="104">
        <f t="shared" si="53"/>
        <v>15230</v>
      </c>
      <c r="R455" s="86">
        <v>0</v>
      </c>
      <c r="S455" s="86">
        <v>10000</v>
      </c>
      <c r="T455" s="86">
        <v>5230</v>
      </c>
      <c r="U455" s="86">
        <v>0</v>
      </c>
      <c r="V455" s="86">
        <v>0</v>
      </c>
      <c r="W455" s="86">
        <v>0</v>
      </c>
      <c r="X455" s="86"/>
      <c r="Y455" s="86">
        <v>0</v>
      </c>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c r="BF455" s="82"/>
      <c r="BG455" s="82"/>
      <c r="BH455" s="82"/>
      <c r="BI455" s="82"/>
      <c r="BJ455" s="82"/>
      <c r="BK455" s="82"/>
      <c r="BL455" s="82"/>
      <c r="BM455" s="82"/>
      <c r="BN455" s="82"/>
      <c r="BO455" s="82"/>
      <c r="BP455" s="82"/>
      <c r="BQ455" s="82"/>
      <c r="BR455" s="82"/>
      <c r="BS455" s="82"/>
      <c r="BT455" s="82"/>
      <c r="BU455" s="82"/>
      <c r="BV455" s="82"/>
      <c r="BW455" s="82"/>
      <c r="BX455" s="82"/>
      <c r="BY455" s="82"/>
      <c r="BZ455" s="82"/>
      <c r="CA455" s="82"/>
      <c r="CB455" s="82"/>
      <c r="CC455" s="82"/>
      <c r="CD455" s="82"/>
      <c r="CE455" s="82"/>
      <c r="CF455" s="82"/>
      <c r="CG455" s="82"/>
      <c r="CH455" s="82"/>
      <c r="CI455" s="82"/>
      <c r="CJ455" s="82"/>
      <c r="CK455" s="82"/>
      <c r="CL455" s="82"/>
      <c r="CM455" s="82"/>
      <c r="CN455" s="82"/>
      <c r="CO455" s="82"/>
      <c r="CP455" s="82"/>
      <c r="CQ455" s="82"/>
      <c r="CR455" s="82"/>
      <c r="CS455" s="82"/>
      <c r="CT455" s="82"/>
      <c r="CU455" s="82"/>
      <c r="CV455" s="82"/>
      <c r="CW455" s="82"/>
      <c r="CX455" s="82"/>
      <c r="CY455" s="82"/>
      <c r="CZ455" s="82"/>
      <c r="DA455" s="82"/>
      <c r="DB455" s="82"/>
      <c r="DC455" s="82"/>
      <c r="DD455" s="82"/>
      <c r="DE455" s="82"/>
      <c r="DF455" s="82"/>
      <c r="DG455" s="82"/>
      <c r="DH455" s="82"/>
      <c r="DI455" s="82"/>
      <c r="DJ455" s="82"/>
      <c r="DK455" s="82"/>
      <c r="DL455" s="82"/>
      <c r="DM455" s="82"/>
      <c r="DN455" s="82"/>
      <c r="DO455" s="82"/>
      <c r="DP455" s="82"/>
      <c r="DQ455" s="82"/>
      <c r="DR455" s="82"/>
      <c r="DS455" s="82"/>
      <c r="DT455" s="82"/>
      <c r="DU455" s="82"/>
      <c r="DV455" s="82"/>
      <c r="DW455" s="82"/>
      <c r="DX455" s="82"/>
      <c r="DY455" s="82"/>
      <c r="DZ455" s="82"/>
      <c r="EA455" s="82"/>
      <c r="EB455" s="82"/>
      <c r="EC455" s="82"/>
      <c r="ED455" s="82"/>
      <c r="EE455" s="82"/>
      <c r="EF455" s="82"/>
      <c r="EG455" s="82"/>
      <c r="EH455" s="82"/>
      <c r="EI455" s="82"/>
      <c r="EJ455" s="82"/>
      <c r="EK455" s="82"/>
      <c r="EL455" s="82"/>
      <c r="EM455" s="82"/>
      <c r="EN455" s="82"/>
      <c r="EO455" s="82"/>
      <c r="EP455" s="82"/>
      <c r="EQ455" s="82"/>
      <c r="ER455" s="82"/>
      <c r="ES455" s="82"/>
      <c r="ET455" s="82"/>
      <c r="EU455" s="82"/>
      <c r="EV455" s="82"/>
      <c r="EW455" s="82"/>
      <c r="EX455" s="82"/>
      <c r="EY455" s="82"/>
      <c r="EZ455" s="82"/>
      <c r="FA455" s="82"/>
      <c r="FB455" s="82"/>
      <c r="FC455" s="82"/>
      <c r="FD455" s="82"/>
      <c r="FE455" s="82"/>
      <c r="FF455" s="82"/>
      <c r="FG455" s="82"/>
      <c r="FH455" s="82"/>
      <c r="FI455" s="82"/>
      <c r="FJ455" s="82"/>
      <c r="FK455" s="82"/>
      <c r="FL455" s="82"/>
      <c r="FM455" s="82"/>
      <c r="FN455" s="82"/>
      <c r="FO455" s="82"/>
      <c r="FP455" s="82"/>
      <c r="FQ455" s="82"/>
      <c r="FR455" s="82"/>
      <c r="FS455" s="82"/>
      <c r="FT455" s="82"/>
      <c r="FU455" s="82"/>
      <c r="FV455" s="82"/>
      <c r="FW455" s="82"/>
    </row>
    <row r="456" spans="1:179" s="85" customFormat="1" ht="25.5">
      <c r="A456" s="356">
        <v>-1</v>
      </c>
      <c r="B456" s="291" t="s">
        <v>339</v>
      </c>
      <c r="C456" s="271"/>
      <c r="D456" s="268"/>
      <c r="E456" s="91">
        <v>18561.231</v>
      </c>
      <c r="F456" s="86">
        <v>0</v>
      </c>
      <c r="G456" s="86">
        <v>0</v>
      </c>
      <c r="H456" s="86">
        <v>18561.231</v>
      </c>
      <c r="I456" s="86">
        <v>17646</v>
      </c>
      <c r="J456" s="86"/>
      <c r="K456" s="86"/>
      <c r="L456" s="86"/>
      <c r="M456" s="86">
        <v>12341</v>
      </c>
      <c r="N456" s="86">
        <v>0</v>
      </c>
      <c r="O456" s="86">
        <v>0</v>
      </c>
      <c r="P456" s="86">
        <v>12341</v>
      </c>
      <c r="Q456" s="90">
        <f t="shared" si="53"/>
        <v>4230</v>
      </c>
      <c r="R456" s="86">
        <v>0</v>
      </c>
      <c r="S456" s="86">
        <v>0</v>
      </c>
      <c r="T456" s="86">
        <v>4230</v>
      </c>
      <c r="U456" s="86">
        <v>0</v>
      </c>
      <c r="V456" s="86">
        <v>0</v>
      </c>
      <c r="W456" s="86">
        <v>0</v>
      </c>
      <c r="X456" s="86"/>
      <c r="Y456" s="86">
        <v>0</v>
      </c>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c r="BF456" s="82"/>
      <c r="BG456" s="82"/>
      <c r="BH456" s="82"/>
      <c r="BI456" s="82"/>
      <c r="BJ456" s="82"/>
      <c r="BK456" s="82"/>
      <c r="BL456" s="82"/>
      <c r="BM456" s="82"/>
      <c r="BN456" s="82"/>
      <c r="BO456" s="82"/>
      <c r="BP456" s="82"/>
      <c r="BQ456" s="82"/>
      <c r="BR456" s="82"/>
      <c r="BS456" s="82"/>
      <c r="BT456" s="82"/>
      <c r="BU456" s="82"/>
      <c r="BV456" s="82"/>
      <c r="BW456" s="82"/>
      <c r="BX456" s="82"/>
      <c r="BY456" s="82"/>
      <c r="BZ456" s="82"/>
      <c r="CA456" s="82"/>
      <c r="CB456" s="82"/>
      <c r="CC456" s="82"/>
      <c r="CD456" s="82"/>
      <c r="CE456" s="82"/>
      <c r="CF456" s="82"/>
      <c r="CG456" s="82"/>
      <c r="CH456" s="82"/>
      <c r="CI456" s="82"/>
      <c r="CJ456" s="82"/>
      <c r="CK456" s="82"/>
      <c r="CL456" s="82"/>
      <c r="CM456" s="82"/>
      <c r="CN456" s="82"/>
      <c r="CO456" s="82"/>
      <c r="CP456" s="82"/>
      <c r="CQ456" s="82"/>
      <c r="CR456" s="82"/>
      <c r="CS456" s="82"/>
      <c r="CT456" s="82"/>
      <c r="CU456" s="82"/>
      <c r="CV456" s="82"/>
      <c r="CW456" s="82"/>
      <c r="CX456" s="82"/>
      <c r="CY456" s="82"/>
      <c r="CZ456" s="82"/>
      <c r="DA456" s="82"/>
      <c r="DB456" s="82"/>
      <c r="DC456" s="82"/>
      <c r="DD456" s="82"/>
      <c r="DE456" s="82"/>
      <c r="DF456" s="82"/>
      <c r="DG456" s="82"/>
      <c r="DH456" s="82"/>
      <c r="DI456" s="82"/>
      <c r="DJ456" s="82"/>
      <c r="DK456" s="82"/>
      <c r="DL456" s="82"/>
      <c r="DM456" s="82"/>
      <c r="DN456" s="82"/>
      <c r="DO456" s="82"/>
      <c r="DP456" s="82"/>
      <c r="DQ456" s="82"/>
      <c r="DR456" s="82"/>
      <c r="DS456" s="82"/>
      <c r="DT456" s="82"/>
      <c r="DU456" s="82"/>
      <c r="DV456" s="82"/>
      <c r="DW456" s="82"/>
      <c r="DX456" s="82"/>
      <c r="DY456" s="82"/>
      <c r="DZ456" s="82"/>
      <c r="EA456" s="82"/>
      <c r="EB456" s="82"/>
      <c r="EC456" s="82"/>
      <c r="ED456" s="82"/>
      <c r="EE456" s="82"/>
      <c r="EF456" s="82"/>
      <c r="EG456" s="82"/>
      <c r="EH456" s="82"/>
      <c r="EI456" s="82"/>
      <c r="EJ456" s="82"/>
      <c r="EK456" s="82"/>
      <c r="EL456" s="82"/>
      <c r="EM456" s="82"/>
      <c r="EN456" s="82"/>
      <c r="EO456" s="82"/>
      <c r="EP456" s="82"/>
      <c r="EQ456" s="82"/>
      <c r="ER456" s="82"/>
      <c r="ES456" s="82"/>
      <c r="ET456" s="82"/>
      <c r="EU456" s="82"/>
      <c r="EV456" s="82"/>
      <c r="EW456" s="82"/>
      <c r="EX456" s="82"/>
      <c r="EY456" s="82"/>
      <c r="EZ456" s="82"/>
      <c r="FA456" s="82"/>
      <c r="FB456" s="82"/>
      <c r="FC456" s="82"/>
      <c r="FD456" s="82"/>
      <c r="FE456" s="82"/>
      <c r="FF456" s="82"/>
      <c r="FG456" s="82"/>
      <c r="FH456" s="82"/>
      <c r="FI456" s="82"/>
      <c r="FJ456" s="82"/>
      <c r="FK456" s="82"/>
      <c r="FL456" s="82"/>
      <c r="FM456" s="82"/>
      <c r="FN456" s="82"/>
      <c r="FO456" s="82"/>
      <c r="FP456" s="82"/>
      <c r="FQ456" s="82"/>
      <c r="FR456" s="82"/>
      <c r="FS456" s="82"/>
      <c r="FT456" s="82"/>
      <c r="FU456" s="82"/>
      <c r="FV456" s="82"/>
      <c r="FW456" s="82"/>
    </row>
    <row r="457" spans="1:179" s="85" customFormat="1">
      <c r="A457" s="356" t="s">
        <v>319</v>
      </c>
      <c r="B457" s="291" t="s">
        <v>332</v>
      </c>
      <c r="C457" s="271"/>
      <c r="D457" s="268"/>
      <c r="E457" s="91">
        <v>18561.231</v>
      </c>
      <c r="F457" s="86">
        <v>0</v>
      </c>
      <c r="G457" s="88">
        <v>0</v>
      </c>
      <c r="H457" s="88">
        <v>18561.231</v>
      </c>
      <c r="I457" s="86">
        <v>17646</v>
      </c>
      <c r="J457" s="86"/>
      <c r="K457" s="86"/>
      <c r="L457" s="88"/>
      <c r="M457" s="86">
        <v>12341</v>
      </c>
      <c r="N457" s="86">
        <v>0</v>
      </c>
      <c r="O457" s="88">
        <v>0</v>
      </c>
      <c r="P457" s="88">
        <v>12341</v>
      </c>
      <c r="Q457" s="90">
        <f t="shared" si="53"/>
        <v>4230</v>
      </c>
      <c r="R457" s="86">
        <v>0</v>
      </c>
      <c r="S457" s="86">
        <v>0</v>
      </c>
      <c r="T457" s="88">
        <v>4230</v>
      </c>
      <c r="U457" s="88">
        <v>0</v>
      </c>
      <c r="V457" s="88">
        <v>0</v>
      </c>
      <c r="W457" s="88">
        <v>0</v>
      </c>
      <c r="X457" s="88"/>
      <c r="Y457" s="88">
        <v>0</v>
      </c>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c r="BH457" s="82"/>
      <c r="BI457" s="82"/>
      <c r="BJ457" s="82"/>
      <c r="BK457" s="82"/>
      <c r="BL457" s="82"/>
      <c r="BM457" s="82"/>
      <c r="BN457" s="82"/>
      <c r="BO457" s="82"/>
      <c r="BP457" s="82"/>
      <c r="BQ457" s="82"/>
      <c r="BR457" s="82"/>
      <c r="BS457" s="82"/>
      <c r="BT457" s="82"/>
      <c r="BU457" s="82"/>
      <c r="BV457" s="82"/>
      <c r="BW457" s="82"/>
      <c r="BX457" s="82"/>
      <c r="BY457" s="82"/>
      <c r="BZ457" s="82"/>
      <c r="CA457" s="82"/>
      <c r="CB457" s="82"/>
      <c r="CC457" s="82"/>
      <c r="CD457" s="82"/>
      <c r="CE457" s="82"/>
      <c r="CF457" s="82"/>
      <c r="CG457" s="82"/>
      <c r="CH457" s="82"/>
      <c r="CI457" s="82"/>
      <c r="CJ457" s="82"/>
      <c r="CK457" s="82"/>
      <c r="CL457" s="82"/>
      <c r="CM457" s="82"/>
      <c r="CN457" s="82"/>
      <c r="CO457" s="82"/>
      <c r="CP457" s="82"/>
      <c r="CQ457" s="82"/>
      <c r="CR457" s="82"/>
      <c r="CS457" s="82"/>
      <c r="CT457" s="82"/>
      <c r="CU457" s="82"/>
      <c r="CV457" s="82"/>
      <c r="CW457" s="82"/>
      <c r="CX457" s="82"/>
      <c r="CY457" s="82"/>
      <c r="CZ457" s="82"/>
      <c r="DA457" s="82"/>
      <c r="DB457" s="82"/>
      <c r="DC457" s="82"/>
      <c r="DD457" s="82"/>
      <c r="DE457" s="82"/>
      <c r="DF457" s="82"/>
      <c r="DG457" s="82"/>
      <c r="DH457" s="82"/>
      <c r="DI457" s="82"/>
      <c r="DJ457" s="82"/>
      <c r="DK457" s="82"/>
      <c r="DL457" s="82"/>
      <c r="DM457" s="82"/>
      <c r="DN457" s="82"/>
      <c r="DO457" s="82"/>
      <c r="DP457" s="82"/>
      <c r="DQ457" s="82"/>
      <c r="DR457" s="82"/>
      <c r="DS457" s="82"/>
      <c r="DT457" s="82"/>
      <c r="DU457" s="82"/>
      <c r="DV457" s="82"/>
      <c r="DW457" s="82"/>
      <c r="DX457" s="82"/>
      <c r="DY457" s="82"/>
      <c r="DZ457" s="82"/>
      <c r="EA457" s="82"/>
      <c r="EB457" s="82"/>
      <c r="EC457" s="82"/>
      <c r="ED457" s="82"/>
      <c r="EE457" s="82"/>
      <c r="EF457" s="82"/>
      <c r="EG457" s="82"/>
      <c r="EH457" s="82"/>
      <c r="EI457" s="82"/>
      <c r="EJ457" s="82"/>
      <c r="EK457" s="82"/>
      <c r="EL457" s="82"/>
      <c r="EM457" s="82"/>
      <c r="EN457" s="82"/>
      <c r="EO457" s="82"/>
      <c r="EP457" s="82"/>
      <c r="EQ457" s="82"/>
      <c r="ER457" s="82"/>
      <c r="ES457" s="82"/>
      <c r="ET457" s="82"/>
      <c r="EU457" s="82"/>
      <c r="EV457" s="82"/>
      <c r="EW457" s="82"/>
      <c r="EX457" s="82"/>
      <c r="EY457" s="82"/>
      <c r="EZ457" s="82"/>
      <c r="FA457" s="82"/>
      <c r="FB457" s="82"/>
      <c r="FC457" s="82"/>
      <c r="FD457" s="82"/>
      <c r="FE457" s="82"/>
      <c r="FF457" s="82"/>
      <c r="FG457" s="82"/>
      <c r="FH457" s="82"/>
      <c r="FI457" s="82"/>
      <c r="FJ457" s="82"/>
      <c r="FK457" s="82"/>
      <c r="FL457" s="82"/>
      <c r="FM457" s="82"/>
      <c r="FN457" s="82"/>
      <c r="FO457" s="82"/>
      <c r="FP457" s="82"/>
      <c r="FQ457" s="82"/>
      <c r="FR457" s="82"/>
      <c r="FS457" s="82"/>
      <c r="FT457" s="82"/>
      <c r="FU457" s="82"/>
      <c r="FV457" s="82"/>
      <c r="FW457" s="82"/>
    </row>
    <row r="458" spans="1:179" s="85" customFormat="1" ht="38.25">
      <c r="A458" s="352">
        <v>1</v>
      </c>
      <c r="B458" s="276" t="s">
        <v>791</v>
      </c>
      <c r="C458" s="271" t="s">
        <v>1143</v>
      </c>
      <c r="D458" s="271" t="s">
        <v>792</v>
      </c>
      <c r="E458" s="91">
        <v>18561.231</v>
      </c>
      <c r="F458" s="86"/>
      <c r="G458" s="88"/>
      <c r="H458" s="88">
        <v>18561.231</v>
      </c>
      <c r="I458" s="86">
        <v>17646</v>
      </c>
      <c r="J458" s="86"/>
      <c r="K458" s="86"/>
      <c r="L458" s="88"/>
      <c r="M458" s="86">
        <v>12341</v>
      </c>
      <c r="N458" s="86"/>
      <c r="O458" s="88"/>
      <c r="P458" s="88">
        <v>12341</v>
      </c>
      <c r="Q458" s="90">
        <f t="shared" si="53"/>
        <v>4230</v>
      </c>
      <c r="R458" s="86"/>
      <c r="S458" s="86"/>
      <c r="T458" s="88">
        <v>4230</v>
      </c>
      <c r="U458" s="88"/>
      <c r="V458" s="88"/>
      <c r="W458" s="88"/>
      <c r="X458" s="88"/>
      <c r="Y458" s="88"/>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2"/>
      <c r="CZ458" s="82"/>
      <c r="DA458" s="82"/>
      <c r="DB458" s="82"/>
      <c r="DC458" s="82"/>
      <c r="DD458" s="82"/>
      <c r="DE458" s="82"/>
      <c r="DF458" s="82"/>
      <c r="DG458" s="82"/>
      <c r="DH458" s="82"/>
      <c r="DI458" s="82"/>
      <c r="DJ458" s="82"/>
      <c r="DK458" s="82"/>
      <c r="DL458" s="82"/>
      <c r="DM458" s="82"/>
      <c r="DN458" s="82"/>
      <c r="DO458" s="82"/>
      <c r="DP458" s="82"/>
      <c r="DQ458" s="82"/>
      <c r="DR458" s="82"/>
      <c r="DS458" s="82"/>
      <c r="DT458" s="82"/>
      <c r="DU458" s="82"/>
      <c r="DV458" s="82"/>
      <c r="DW458" s="82"/>
      <c r="DX458" s="82"/>
      <c r="DY458" s="82"/>
      <c r="DZ458" s="82"/>
      <c r="EA458" s="82"/>
      <c r="EB458" s="82"/>
      <c r="EC458" s="82"/>
      <c r="ED458" s="82"/>
      <c r="EE458" s="82"/>
      <c r="EF458" s="82"/>
      <c r="EG458" s="82"/>
      <c r="EH458" s="82"/>
      <c r="EI458" s="82"/>
      <c r="EJ458" s="82"/>
      <c r="EK458" s="82"/>
      <c r="EL458" s="82"/>
      <c r="EM458" s="82"/>
      <c r="EN458" s="82"/>
      <c r="EO458" s="82"/>
      <c r="EP458" s="82"/>
      <c r="EQ458" s="82"/>
      <c r="ER458" s="82"/>
      <c r="ES458" s="82"/>
      <c r="ET458" s="82"/>
      <c r="EU458" s="82"/>
      <c r="EV458" s="82"/>
      <c r="EW458" s="82"/>
      <c r="EX458" s="82"/>
      <c r="EY458" s="82"/>
      <c r="EZ458" s="82"/>
      <c r="FA458" s="82"/>
      <c r="FB458" s="82"/>
      <c r="FC458" s="82"/>
      <c r="FD458" s="82"/>
      <c r="FE458" s="82"/>
      <c r="FF458" s="82"/>
      <c r="FG458" s="82"/>
      <c r="FH458" s="82"/>
      <c r="FI458" s="82"/>
      <c r="FJ458" s="82"/>
      <c r="FK458" s="82"/>
      <c r="FL458" s="82"/>
      <c r="FM458" s="82"/>
      <c r="FN458" s="82"/>
      <c r="FO458" s="82"/>
      <c r="FP458" s="82"/>
      <c r="FQ458" s="82"/>
      <c r="FR458" s="82"/>
      <c r="FS458" s="82"/>
      <c r="FT458" s="82"/>
      <c r="FU458" s="82"/>
      <c r="FV458" s="82"/>
      <c r="FW458" s="82"/>
    </row>
    <row r="459" spans="1:179" s="85" customFormat="1" ht="25.5">
      <c r="A459" s="356">
        <v>-2</v>
      </c>
      <c r="B459" s="291" t="s">
        <v>333</v>
      </c>
      <c r="C459" s="268"/>
      <c r="D459" s="268"/>
      <c r="E459" s="91">
        <v>249000</v>
      </c>
      <c r="F459" s="86">
        <v>0</v>
      </c>
      <c r="G459" s="88">
        <v>224000</v>
      </c>
      <c r="H459" s="88">
        <v>25000</v>
      </c>
      <c r="I459" s="86">
        <v>212778.93</v>
      </c>
      <c r="J459" s="86"/>
      <c r="K459" s="86"/>
      <c r="L459" s="88"/>
      <c r="M459" s="86">
        <v>185606.47178600001</v>
      </c>
      <c r="N459" s="86">
        <v>0</v>
      </c>
      <c r="O459" s="88">
        <v>183743.72</v>
      </c>
      <c r="P459" s="88">
        <v>1862.751786</v>
      </c>
      <c r="Q459" s="90">
        <f t="shared" si="53"/>
        <v>11000</v>
      </c>
      <c r="R459" s="86">
        <v>0</v>
      </c>
      <c r="S459" s="86">
        <v>10000</v>
      </c>
      <c r="T459" s="88">
        <v>1000</v>
      </c>
      <c r="U459" s="88">
        <v>0</v>
      </c>
      <c r="V459" s="88">
        <v>0</v>
      </c>
      <c r="W459" s="88">
        <v>0</v>
      </c>
      <c r="X459" s="88"/>
      <c r="Y459" s="88">
        <v>0</v>
      </c>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c r="BF459" s="82"/>
      <c r="BG459" s="82"/>
      <c r="BH459" s="82"/>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2"/>
      <c r="CZ459" s="82"/>
      <c r="DA459" s="82"/>
      <c r="DB459" s="82"/>
      <c r="DC459" s="82"/>
      <c r="DD459" s="82"/>
      <c r="DE459" s="82"/>
      <c r="DF459" s="82"/>
      <c r="DG459" s="82"/>
      <c r="DH459" s="82"/>
      <c r="DI459" s="82"/>
      <c r="DJ459" s="82"/>
      <c r="DK459" s="82"/>
      <c r="DL459" s="82"/>
      <c r="DM459" s="82"/>
      <c r="DN459" s="82"/>
      <c r="DO459" s="82"/>
      <c r="DP459" s="82"/>
      <c r="DQ459" s="82"/>
      <c r="DR459" s="82"/>
      <c r="DS459" s="82"/>
      <c r="DT459" s="82"/>
      <c r="DU459" s="82"/>
      <c r="DV459" s="82"/>
      <c r="DW459" s="82"/>
      <c r="DX459" s="82"/>
      <c r="DY459" s="82"/>
      <c r="DZ459" s="82"/>
      <c r="EA459" s="82"/>
      <c r="EB459" s="82"/>
      <c r="EC459" s="82"/>
      <c r="ED459" s="82"/>
      <c r="EE459" s="82"/>
      <c r="EF459" s="82"/>
      <c r="EG459" s="82"/>
      <c r="EH459" s="82"/>
      <c r="EI459" s="82"/>
      <c r="EJ459" s="82"/>
      <c r="EK459" s="82"/>
      <c r="EL459" s="82"/>
      <c r="EM459" s="82"/>
      <c r="EN459" s="82"/>
      <c r="EO459" s="82"/>
      <c r="EP459" s="82"/>
      <c r="EQ459" s="82"/>
      <c r="ER459" s="82"/>
      <c r="ES459" s="82"/>
      <c r="ET459" s="82"/>
      <c r="EU459" s="82"/>
      <c r="EV459" s="82"/>
      <c r="EW459" s="82"/>
      <c r="EX459" s="82"/>
      <c r="EY459" s="82"/>
      <c r="EZ459" s="82"/>
      <c r="FA459" s="82"/>
      <c r="FB459" s="82"/>
      <c r="FC459" s="82"/>
      <c r="FD459" s="82"/>
      <c r="FE459" s="82"/>
      <c r="FF459" s="82"/>
      <c r="FG459" s="82"/>
      <c r="FH459" s="82"/>
      <c r="FI459" s="82"/>
      <c r="FJ459" s="82"/>
      <c r="FK459" s="82"/>
      <c r="FL459" s="82"/>
      <c r="FM459" s="82"/>
      <c r="FN459" s="82"/>
      <c r="FO459" s="82"/>
      <c r="FP459" s="82"/>
      <c r="FQ459" s="82"/>
      <c r="FR459" s="82"/>
      <c r="FS459" s="82"/>
      <c r="FT459" s="82"/>
      <c r="FU459" s="82"/>
      <c r="FV459" s="82"/>
      <c r="FW459" s="82"/>
    </row>
    <row r="460" spans="1:179" s="85" customFormat="1" ht="51">
      <c r="A460" s="352">
        <v>1</v>
      </c>
      <c r="B460" s="276" t="s">
        <v>569</v>
      </c>
      <c r="C460" s="271" t="s">
        <v>158</v>
      </c>
      <c r="D460" s="271" t="s">
        <v>1144</v>
      </c>
      <c r="E460" s="91">
        <v>249000</v>
      </c>
      <c r="F460" s="86"/>
      <c r="G460" s="88">
        <v>224000</v>
      </c>
      <c r="H460" s="88">
        <v>25000</v>
      </c>
      <c r="I460" s="86">
        <v>212778.93</v>
      </c>
      <c r="J460" s="86"/>
      <c r="K460" s="86"/>
      <c r="L460" s="88"/>
      <c r="M460" s="86">
        <v>185606.47178600001</v>
      </c>
      <c r="N460" s="86"/>
      <c r="O460" s="88">
        <v>183743.72</v>
      </c>
      <c r="P460" s="88">
        <v>1862.751786</v>
      </c>
      <c r="Q460" s="90">
        <f t="shared" si="53"/>
        <v>11000</v>
      </c>
      <c r="R460" s="86"/>
      <c r="S460" s="86">
        <v>10000</v>
      </c>
      <c r="T460" s="88">
        <v>1000</v>
      </c>
      <c r="U460" s="88"/>
      <c r="V460" s="88"/>
      <c r="W460" s="88"/>
      <c r="X460" s="88"/>
      <c r="Y460" s="88"/>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c r="CA460" s="82"/>
      <c r="CB460" s="82"/>
      <c r="CC460" s="82"/>
      <c r="CD460" s="82"/>
      <c r="CE460" s="82"/>
      <c r="CF460" s="82"/>
      <c r="CG460" s="82"/>
      <c r="CH460" s="82"/>
      <c r="CI460" s="82"/>
      <c r="CJ460" s="82"/>
      <c r="CK460" s="82"/>
      <c r="CL460" s="82"/>
      <c r="CM460" s="82"/>
      <c r="CN460" s="82"/>
      <c r="CO460" s="82"/>
      <c r="CP460" s="82"/>
      <c r="CQ460" s="82"/>
      <c r="CR460" s="82"/>
      <c r="CS460" s="82"/>
      <c r="CT460" s="82"/>
      <c r="CU460" s="82"/>
      <c r="CV460" s="82"/>
      <c r="CW460" s="82"/>
      <c r="CX460" s="82"/>
      <c r="CY460" s="82"/>
      <c r="CZ460" s="82"/>
      <c r="DA460" s="82"/>
      <c r="DB460" s="82"/>
      <c r="DC460" s="82"/>
      <c r="DD460" s="82"/>
      <c r="DE460" s="82"/>
      <c r="DF460" s="82"/>
      <c r="DG460" s="82"/>
      <c r="DH460" s="82"/>
      <c r="DI460" s="82"/>
      <c r="DJ460" s="82"/>
      <c r="DK460" s="82"/>
      <c r="DL460" s="82"/>
      <c r="DM460" s="82"/>
      <c r="DN460" s="82"/>
      <c r="DO460" s="82"/>
      <c r="DP460" s="82"/>
      <c r="DQ460" s="82"/>
      <c r="DR460" s="82"/>
      <c r="DS460" s="82"/>
      <c r="DT460" s="82"/>
      <c r="DU460" s="82"/>
      <c r="DV460" s="82"/>
      <c r="DW460" s="82"/>
      <c r="DX460" s="82"/>
      <c r="DY460" s="82"/>
      <c r="DZ460" s="82"/>
      <c r="EA460" s="82"/>
      <c r="EB460" s="82"/>
      <c r="EC460" s="82"/>
      <c r="ED460" s="82"/>
      <c r="EE460" s="82"/>
      <c r="EF460" s="82"/>
      <c r="EG460" s="82"/>
      <c r="EH460" s="82"/>
      <c r="EI460" s="82"/>
      <c r="EJ460" s="82"/>
      <c r="EK460" s="82"/>
      <c r="EL460" s="82"/>
      <c r="EM460" s="82"/>
      <c r="EN460" s="82"/>
      <c r="EO460" s="82"/>
      <c r="EP460" s="82"/>
      <c r="EQ460" s="82"/>
      <c r="ER460" s="82"/>
      <c r="ES460" s="82"/>
      <c r="ET460" s="82"/>
      <c r="EU460" s="82"/>
      <c r="EV460" s="82"/>
      <c r="EW460" s="82"/>
      <c r="EX460" s="82"/>
      <c r="EY460" s="82"/>
      <c r="EZ460" s="82"/>
      <c r="FA460" s="82"/>
      <c r="FB460" s="82"/>
      <c r="FC460" s="82"/>
      <c r="FD460" s="82"/>
      <c r="FE460" s="82"/>
      <c r="FF460" s="82"/>
      <c r="FG460" s="82"/>
      <c r="FH460" s="82"/>
      <c r="FI460" s="82"/>
      <c r="FJ460" s="82"/>
      <c r="FK460" s="82"/>
      <c r="FL460" s="82"/>
      <c r="FM460" s="82"/>
      <c r="FN460" s="82"/>
      <c r="FO460" s="82"/>
      <c r="FP460" s="82"/>
      <c r="FQ460" s="82"/>
      <c r="FR460" s="82"/>
      <c r="FS460" s="82"/>
      <c r="FT460" s="82"/>
      <c r="FU460" s="82"/>
      <c r="FV460" s="82"/>
      <c r="FW460" s="82"/>
    </row>
    <row r="461" spans="1:179" s="85" customFormat="1">
      <c r="A461" s="368" t="s">
        <v>793</v>
      </c>
      <c r="B461" s="328" t="s">
        <v>356</v>
      </c>
      <c r="C461" s="328"/>
      <c r="D461" s="268"/>
      <c r="E461" s="91">
        <v>200000</v>
      </c>
      <c r="F461" s="86">
        <v>0</v>
      </c>
      <c r="G461" s="86">
        <v>180000</v>
      </c>
      <c r="H461" s="86">
        <v>20000</v>
      </c>
      <c r="I461" s="86">
        <v>1807</v>
      </c>
      <c r="J461" s="86"/>
      <c r="K461" s="86"/>
      <c r="L461" s="86"/>
      <c r="M461" s="86">
        <v>53521</v>
      </c>
      <c r="N461" s="86">
        <v>0</v>
      </c>
      <c r="O461" s="86">
        <v>53521</v>
      </c>
      <c r="P461" s="86">
        <v>0</v>
      </c>
      <c r="Q461" s="90">
        <f t="shared" si="53"/>
        <v>10000</v>
      </c>
      <c r="R461" s="86">
        <v>0</v>
      </c>
      <c r="S461" s="86">
        <v>10000</v>
      </c>
      <c r="T461" s="86">
        <v>0</v>
      </c>
      <c r="U461" s="86">
        <v>0</v>
      </c>
      <c r="V461" s="86">
        <v>0</v>
      </c>
      <c r="W461" s="86">
        <v>0</v>
      </c>
      <c r="X461" s="86"/>
      <c r="Y461" s="86">
        <v>0</v>
      </c>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c r="BH461" s="82"/>
      <c r="BI461" s="82"/>
      <c r="BJ461" s="82"/>
      <c r="BK461" s="82"/>
      <c r="BL461" s="82"/>
      <c r="BM461" s="82"/>
      <c r="BN461" s="82"/>
      <c r="BO461" s="82"/>
      <c r="BP461" s="82"/>
      <c r="BQ461" s="82"/>
      <c r="BR461" s="82"/>
      <c r="BS461" s="82"/>
      <c r="BT461" s="82"/>
      <c r="BU461" s="82"/>
      <c r="BV461" s="82"/>
      <c r="BW461" s="82"/>
      <c r="BX461" s="82"/>
      <c r="BY461" s="82"/>
      <c r="BZ461" s="82"/>
      <c r="CA461" s="82"/>
      <c r="CB461" s="82"/>
      <c r="CC461" s="82"/>
      <c r="CD461" s="82"/>
      <c r="CE461" s="82"/>
      <c r="CF461" s="82"/>
      <c r="CG461" s="82"/>
      <c r="CH461" s="82"/>
      <c r="CI461" s="82"/>
      <c r="CJ461" s="82"/>
      <c r="CK461" s="82"/>
      <c r="CL461" s="82"/>
      <c r="CM461" s="82"/>
      <c r="CN461" s="82"/>
      <c r="CO461" s="82"/>
      <c r="CP461" s="82"/>
      <c r="CQ461" s="82"/>
      <c r="CR461" s="82"/>
      <c r="CS461" s="82"/>
      <c r="CT461" s="82"/>
      <c r="CU461" s="82"/>
      <c r="CV461" s="82"/>
      <c r="CW461" s="82"/>
      <c r="CX461" s="82"/>
      <c r="CY461" s="82"/>
      <c r="CZ461" s="82"/>
      <c r="DA461" s="82"/>
      <c r="DB461" s="82"/>
      <c r="DC461" s="82"/>
      <c r="DD461" s="82"/>
      <c r="DE461" s="82"/>
      <c r="DF461" s="82"/>
      <c r="DG461" s="82"/>
      <c r="DH461" s="82"/>
      <c r="DI461" s="82"/>
      <c r="DJ461" s="82"/>
      <c r="DK461" s="82"/>
      <c r="DL461" s="82"/>
      <c r="DM461" s="82"/>
      <c r="DN461" s="82"/>
      <c r="DO461" s="82"/>
      <c r="DP461" s="82"/>
      <c r="DQ461" s="82"/>
      <c r="DR461" s="82"/>
      <c r="DS461" s="82"/>
      <c r="DT461" s="82"/>
      <c r="DU461" s="82"/>
      <c r="DV461" s="82"/>
      <c r="DW461" s="82"/>
      <c r="DX461" s="82"/>
      <c r="DY461" s="82"/>
      <c r="DZ461" s="82"/>
      <c r="EA461" s="82"/>
      <c r="EB461" s="82"/>
      <c r="EC461" s="82"/>
      <c r="ED461" s="82"/>
      <c r="EE461" s="82"/>
      <c r="EF461" s="82"/>
      <c r="EG461" s="82"/>
      <c r="EH461" s="82"/>
      <c r="EI461" s="82"/>
      <c r="EJ461" s="82"/>
      <c r="EK461" s="82"/>
      <c r="EL461" s="82"/>
      <c r="EM461" s="82"/>
      <c r="EN461" s="82"/>
      <c r="EO461" s="82"/>
      <c r="EP461" s="82"/>
      <c r="EQ461" s="82"/>
      <c r="ER461" s="82"/>
      <c r="ES461" s="82"/>
      <c r="ET461" s="82"/>
      <c r="EU461" s="82"/>
      <c r="EV461" s="82"/>
      <c r="EW461" s="82"/>
      <c r="EX461" s="82"/>
      <c r="EY461" s="82"/>
      <c r="EZ461" s="82"/>
      <c r="FA461" s="82"/>
      <c r="FB461" s="82"/>
      <c r="FC461" s="82"/>
      <c r="FD461" s="82"/>
      <c r="FE461" s="82"/>
      <c r="FF461" s="82"/>
      <c r="FG461" s="82"/>
      <c r="FH461" s="82"/>
      <c r="FI461" s="82"/>
      <c r="FJ461" s="82"/>
      <c r="FK461" s="82"/>
      <c r="FL461" s="82"/>
      <c r="FM461" s="82"/>
      <c r="FN461" s="82"/>
      <c r="FO461" s="82"/>
      <c r="FP461" s="82"/>
      <c r="FQ461" s="82"/>
      <c r="FR461" s="82"/>
      <c r="FS461" s="82"/>
      <c r="FT461" s="82"/>
      <c r="FU461" s="82"/>
      <c r="FV461" s="82"/>
      <c r="FW461" s="82"/>
    </row>
    <row r="462" spans="1:179" s="85" customFormat="1" ht="25.5">
      <c r="A462" s="356">
        <v>-1</v>
      </c>
      <c r="B462" s="291" t="s">
        <v>333</v>
      </c>
      <c r="C462" s="291"/>
      <c r="D462" s="268"/>
      <c r="E462" s="91">
        <v>200000</v>
      </c>
      <c r="F462" s="86">
        <v>0</v>
      </c>
      <c r="G462" s="88">
        <v>180000</v>
      </c>
      <c r="H462" s="88">
        <v>20000</v>
      </c>
      <c r="I462" s="86">
        <v>1807</v>
      </c>
      <c r="J462" s="86"/>
      <c r="K462" s="86"/>
      <c r="L462" s="88"/>
      <c r="M462" s="86">
        <v>53521</v>
      </c>
      <c r="N462" s="86">
        <v>0</v>
      </c>
      <c r="O462" s="88">
        <v>53521</v>
      </c>
      <c r="P462" s="88">
        <v>0</v>
      </c>
      <c r="Q462" s="90">
        <f t="shared" si="53"/>
        <v>10000</v>
      </c>
      <c r="R462" s="86">
        <v>0</v>
      </c>
      <c r="S462" s="86">
        <v>10000</v>
      </c>
      <c r="T462" s="88">
        <v>0</v>
      </c>
      <c r="U462" s="88">
        <v>0</v>
      </c>
      <c r="V462" s="88">
        <v>0</v>
      </c>
      <c r="W462" s="88">
        <v>0</v>
      </c>
      <c r="X462" s="88"/>
      <c r="Y462" s="88">
        <v>0</v>
      </c>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c r="BK462" s="82"/>
      <c r="BL462" s="82"/>
      <c r="BM462" s="82"/>
      <c r="BN462" s="82"/>
      <c r="BO462" s="82"/>
      <c r="BP462" s="82"/>
      <c r="BQ462" s="82"/>
      <c r="BR462" s="82"/>
      <c r="BS462" s="82"/>
      <c r="BT462" s="82"/>
      <c r="BU462" s="82"/>
      <c r="BV462" s="82"/>
      <c r="BW462" s="82"/>
      <c r="BX462" s="82"/>
      <c r="BY462" s="82"/>
      <c r="BZ462" s="82"/>
      <c r="CA462" s="82"/>
      <c r="CB462" s="82"/>
      <c r="CC462" s="82"/>
      <c r="CD462" s="82"/>
      <c r="CE462" s="82"/>
      <c r="CF462" s="82"/>
      <c r="CG462" s="82"/>
      <c r="CH462" s="82"/>
      <c r="CI462" s="82"/>
      <c r="CJ462" s="82"/>
      <c r="CK462" s="82"/>
      <c r="CL462" s="82"/>
      <c r="CM462" s="82"/>
      <c r="CN462" s="82"/>
      <c r="CO462" s="82"/>
      <c r="CP462" s="82"/>
      <c r="CQ462" s="82"/>
      <c r="CR462" s="82"/>
      <c r="CS462" s="82"/>
      <c r="CT462" s="82"/>
      <c r="CU462" s="82"/>
      <c r="CV462" s="82"/>
      <c r="CW462" s="82"/>
      <c r="CX462" s="82"/>
      <c r="CY462" s="82"/>
      <c r="CZ462" s="82"/>
      <c r="DA462" s="82"/>
      <c r="DB462" s="82"/>
      <c r="DC462" s="82"/>
      <c r="DD462" s="82"/>
      <c r="DE462" s="82"/>
      <c r="DF462" s="82"/>
      <c r="DG462" s="82"/>
      <c r="DH462" s="82"/>
      <c r="DI462" s="82"/>
      <c r="DJ462" s="82"/>
      <c r="DK462" s="82"/>
      <c r="DL462" s="82"/>
      <c r="DM462" s="82"/>
      <c r="DN462" s="82"/>
      <c r="DO462" s="82"/>
      <c r="DP462" s="82"/>
      <c r="DQ462" s="82"/>
      <c r="DR462" s="82"/>
      <c r="DS462" s="82"/>
      <c r="DT462" s="82"/>
      <c r="DU462" s="82"/>
      <c r="DV462" s="82"/>
      <c r="DW462" s="82"/>
      <c r="DX462" s="82"/>
      <c r="DY462" s="82"/>
      <c r="DZ462" s="82"/>
      <c r="EA462" s="82"/>
      <c r="EB462" s="82"/>
      <c r="EC462" s="82"/>
      <c r="ED462" s="82"/>
      <c r="EE462" s="82"/>
      <c r="EF462" s="82"/>
      <c r="EG462" s="82"/>
      <c r="EH462" s="82"/>
      <c r="EI462" s="82"/>
      <c r="EJ462" s="82"/>
      <c r="EK462" s="82"/>
      <c r="EL462" s="82"/>
      <c r="EM462" s="82"/>
      <c r="EN462" s="82"/>
      <c r="EO462" s="82"/>
      <c r="EP462" s="82"/>
      <c r="EQ462" s="82"/>
      <c r="ER462" s="82"/>
      <c r="ES462" s="82"/>
      <c r="ET462" s="82"/>
      <c r="EU462" s="82"/>
      <c r="EV462" s="82"/>
      <c r="EW462" s="82"/>
      <c r="EX462" s="82"/>
      <c r="EY462" s="82"/>
      <c r="EZ462" s="82"/>
      <c r="FA462" s="82"/>
      <c r="FB462" s="82"/>
      <c r="FC462" s="82"/>
      <c r="FD462" s="82"/>
      <c r="FE462" s="82"/>
      <c r="FF462" s="82"/>
      <c r="FG462" s="82"/>
      <c r="FH462" s="82"/>
      <c r="FI462" s="82"/>
      <c r="FJ462" s="82"/>
      <c r="FK462" s="82"/>
      <c r="FL462" s="82"/>
      <c r="FM462" s="82"/>
      <c r="FN462" s="82"/>
      <c r="FO462" s="82"/>
      <c r="FP462" s="82"/>
      <c r="FQ462" s="82"/>
      <c r="FR462" s="82"/>
      <c r="FS462" s="82"/>
      <c r="FT462" s="82"/>
      <c r="FU462" s="82"/>
      <c r="FV462" s="82"/>
      <c r="FW462" s="82"/>
    </row>
    <row r="463" spans="1:179" s="85" customFormat="1">
      <c r="A463" s="356" t="s">
        <v>319</v>
      </c>
      <c r="B463" s="291" t="s">
        <v>321</v>
      </c>
      <c r="C463" s="291"/>
      <c r="D463" s="268"/>
      <c r="E463" s="91">
        <v>200000</v>
      </c>
      <c r="F463" s="86">
        <v>0</v>
      </c>
      <c r="G463" s="88">
        <v>180000</v>
      </c>
      <c r="H463" s="88">
        <v>20000</v>
      </c>
      <c r="I463" s="86">
        <v>1807</v>
      </c>
      <c r="J463" s="86"/>
      <c r="K463" s="86"/>
      <c r="L463" s="88"/>
      <c r="M463" s="86">
        <v>53521</v>
      </c>
      <c r="N463" s="86">
        <v>0</v>
      </c>
      <c r="O463" s="88">
        <v>53521</v>
      </c>
      <c r="P463" s="88">
        <v>0</v>
      </c>
      <c r="Q463" s="90">
        <f t="shared" si="53"/>
        <v>10000</v>
      </c>
      <c r="R463" s="86">
        <v>0</v>
      </c>
      <c r="S463" s="86">
        <v>10000</v>
      </c>
      <c r="T463" s="88">
        <v>0</v>
      </c>
      <c r="U463" s="88">
        <v>0</v>
      </c>
      <c r="V463" s="88">
        <v>0</v>
      </c>
      <c r="W463" s="88">
        <v>0</v>
      </c>
      <c r="X463" s="88"/>
      <c r="Y463" s="88">
        <v>0</v>
      </c>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c r="BF463" s="82"/>
      <c r="BG463" s="82"/>
      <c r="BH463" s="82"/>
      <c r="BI463" s="82"/>
      <c r="BJ463" s="82"/>
      <c r="BK463" s="82"/>
      <c r="BL463" s="82"/>
      <c r="BM463" s="82"/>
      <c r="BN463" s="82"/>
      <c r="BO463" s="82"/>
      <c r="BP463" s="82"/>
      <c r="BQ463" s="82"/>
      <c r="BR463" s="82"/>
      <c r="BS463" s="82"/>
      <c r="BT463" s="82"/>
      <c r="BU463" s="82"/>
      <c r="BV463" s="82"/>
      <c r="BW463" s="82"/>
      <c r="BX463" s="82"/>
      <c r="BY463" s="82"/>
      <c r="BZ463" s="82"/>
      <c r="CA463" s="82"/>
      <c r="CB463" s="82"/>
      <c r="CC463" s="82"/>
      <c r="CD463" s="82"/>
      <c r="CE463" s="82"/>
      <c r="CF463" s="82"/>
      <c r="CG463" s="82"/>
      <c r="CH463" s="82"/>
      <c r="CI463" s="82"/>
      <c r="CJ463" s="82"/>
      <c r="CK463" s="82"/>
      <c r="CL463" s="82"/>
      <c r="CM463" s="82"/>
      <c r="CN463" s="82"/>
      <c r="CO463" s="82"/>
      <c r="CP463" s="82"/>
      <c r="CQ463" s="82"/>
      <c r="CR463" s="82"/>
      <c r="CS463" s="82"/>
      <c r="CT463" s="82"/>
      <c r="CU463" s="82"/>
      <c r="CV463" s="82"/>
      <c r="CW463" s="82"/>
      <c r="CX463" s="82"/>
      <c r="CY463" s="82"/>
      <c r="CZ463" s="82"/>
      <c r="DA463" s="82"/>
      <c r="DB463" s="82"/>
      <c r="DC463" s="82"/>
      <c r="DD463" s="82"/>
      <c r="DE463" s="82"/>
      <c r="DF463" s="82"/>
      <c r="DG463" s="82"/>
      <c r="DH463" s="82"/>
      <c r="DI463" s="82"/>
      <c r="DJ463" s="82"/>
      <c r="DK463" s="82"/>
      <c r="DL463" s="82"/>
      <c r="DM463" s="82"/>
      <c r="DN463" s="82"/>
      <c r="DO463" s="82"/>
      <c r="DP463" s="82"/>
      <c r="DQ463" s="82"/>
      <c r="DR463" s="82"/>
      <c r="DS463" s="82"/>
      <c r="DT463" s="82"/>
      <c r="DU463" s="82"/>
      <c r="DV463" s="82"/>
      <c r="DW463" s="82"/>
      <c r="DX463" s="82"/>
      <c r="DY463" s="82"/>
      <c r="DZ463" s="82"/>
      <c r="EA463" s="82"/>
      <c r="EB463" s="82"/>
      <c r="EC463" s="82"/>
      <c r="ED463" s="82"/>
      <c r="EE463" s="82"/>
      <c r="EF463" s="82"/>
      <c r="EG463" s="82"/>
      <c r="EH463" s="82"/>
      <c r="EI463" s="82"/>
      <c r="EJ463" s="82"/>
      <c r="EK463" s="82"/>
      <c r="EL463" s="82"/>
      <c r="EM463" s="82"/>
      <c r="EN463" s="82"/>
      <c r="EO463" s="82"/>
      <c r="EP463" s="82"/>
      <c r="EQ463" s="82"/>
      <c r="ER463" s="82"/>
      <c r="ES463" s="82"/>
      <c r="ET463" s="82"/>
      <c r="EU463" s="82"/>
      <c r="EV463" s="82"/>
      <c r="EW463" s="82"/>
      <c r="EX463" s="82"/>
      <c r="EY463" s="82"/>
      <c r="EZ463" s="82"/>
      <c r="FA463" s="82"/>
      <c r="FB463" s="82"/>
      <c r="FC463" s="82"/>
      <c r="FD463" s="82"/>
      <c r="FE463" s="82"/>
      <c r="FF463" s="82"/>
      <c r="FG463" s="82"/>
      <c r="FH463" s="82"/>
      <c r="FI463" s="82"/>
      <c r="FJ463" s="82"/>
      <c r="FK463" s="82"/>
      <c r="FL463" s="82"/>
      <c r="FM463" s="82"/>
      <c r="FN463" s="82"/>
      <c r="FO463" s="82"/>
      <c r="FP463" s="82"/>
      <c r="FQ463" s="82"/>
      <c r="FR463" s="82"/>
      <c r="FS463" s="82"/>
      <c r="FT463" s="82"/>
      <c r="FU463" s="82"/>
      <c r="FV463" s="82"/>
      <c r="FW463" s="82"/>
    </row>
    <row r="464" spans="1:179" s="83" customFormat="1" ht="25.5">
      <c r="A464" s="352">
        <v>1</v>
      </c>
      <c r="B464" s="276" t="s">
        <v>357</v>
      </c>
      <c r="C464" s="302" t="s">
        <v>358</v>
      </c>
      <c r="D464" s="329" t="s">
        <v>1145</v>
      </c>
      <c r="E464" s="99">
        <v>200000</v>
      </c>
      <c r="F464" s="88"/>
      <c r="G464" s="88">
        <v>180000</v>
      </c>
      <c r="H464" s="88">
        <v>20000</v>
      </c>
      <c r="I464" s="88">
        <v>1807</v>
      </c>
      <c r="J464" s="88"/>
      <c r="K464" s="88"/>
      <c r="L464" s="88"/>
      <c r="M464" s="88">
        <v>53521</v>
      </c>
      <c r="N464" s="88"/>
      <c r="O464" s="88">
        <v>53521</v>
      </c>
      <c r="P464" s="88"/>
      <c r="Q464" s="90">
        <f t="shared" si="53"/>
        <v>10000</v>
      </c>
      <c r="R464" s="88"/>
      <c r="S464" s="88">
        <v>10000</v>
      </c>
      <c r="T464" s="88"/>
      <c r="U464" s="88"/>
      <c r="V464" s="88"/>
      <c r="W464" s="88"/>
      <c r="X464" s="88"/>
      <c r="Y464" s="88"/>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L464" s="101"/>
      <c r="BM464" s="101"/>
      <c r="BN464" s="101"/>
      <c r="BO464" s="101"/>
      <c r="BP464" s="101"/>
      <c r="BQ464" s="101"/>
      <c r="BR464" s="101"/>
      <c r="BS464" s="101"/>
      <c r="BT464" s="101"/>
      <c r="BU464" s="101"/>
      <c r="BV464" s="101"/>
      <c r="BW464" s="101"/>
      <c r="BX464" s="101"/>
      <c r="BY464" s="101"/>
      <c r="BZ464" s="101"/>
      <c r="CA464" s="101"/>
      <c r="CB464" s="101"/>
      <c r="CC464" s="101"/>
      <c r="CD464" s="101"/>
      <c r="CE464" s="101"/>
      <c r="CF464" s="101"/>
      <c r="CG464" s="101"/>
      <c r="CH464" s="101"/>
      <c r="CI464" s="101"/>
      <c r="CJ464" s="101"/>
      <c r="CK464" s="101"/>
      <c r="CL464" s="101"/>
      <c r="CM464" s="101"/>
      <c r="CN464" s="101"/>
      <c r="CO464" s="101"/>
      <c r="CP464" s="101"/>
      <c r="CQ464" s="101"/>
      <c r="CR464" s="101"/>
      <c r="CS464" s="101"/>
      <c r="CT464" s="101"/>
      <c r="CU464" s="101"/>
      <c r="CV464" s="101"/>
      <c r="CW464" s="101"/>
      <c r="CX464" s="101"/>
      <c r="CY464" s="101"/>
      <c r="CZ464" s="101"/>
      <c r="DA464" s="101"/>
      <c r="DB464" s="101"/>
      <c r="DC464" s="101"/>
      <c r="DD464" s="101"/>
      <c r="DE464" s="101"/>
      <c r="DF464" s="101"/>
      <c r="DG464" s="101"/>
      <c r="DH464" s="101"/>
      <c r="DI464" s="101"/>
      <c r="DJ464" s="101"/>
      <c r="DK464" s="101"/>
      <c r="DL464" s="101"/>
      <c r="DM464" s="101"/>
      <c r="DN464" s="101"/>
      <c r="DO464" s="101"/>
      <c r="DP464" s="101"/>
      <c r="DQ464" s="101"/>
      <c r="DR464" s="101"/>
      <c r="DS464" s="101"/>
      <c r="DT464" s="101"/>
      <c r="DU464" s="101"/>
      <c r="DV464" s="101"/>
      <c r="DW464" s="101"/>
      <c r="DX464" s="101"/>
      <c r="DY464" s="101"/>
      <c r="DZ464" s="101"/>
      <c r="EA464" s="101"/>
      <c r="EB464" s="101"/>
      <c r="EC464" s="101"/>
      <c r="ED464" s="101"/>
      <c r="EE464" s="101"/>
      <c r="EF464" s="101"/>
      <c r="EG464" s="101"/>
      <c r="EH464" s="101"/>
      <c r="EI464" s="101"/>
      <c r="EJ464" s="101"/>
      <c r="EK464" s="101"/>
      <c r="EL464" s="101"/>
      <c r="EM464" s="101"/>
      <c r="EN464" s="101"/>
      <c r="EO464" s="101"/>
      <c r="EP464" s="101"/>
      <c r="EQ464" s="101"/>
      <c r="ER464" s="101"/>
      <c r="ES464" s="101"/>
      <c r="ET464" s="101"/>
      <c r="EU464" s="101"/>
      <c r="EV464" s="101"/>
      <c r="EW464" s="101"/>
      <c r="EX464" s="101"/>
      <c r="EY464" s="101"/>
      <c r="EZ464" s="101"/>
      <c r="FA464" s="101"/>
      <c r="FB464" s="101"/>
      <c r="FC464" s="101"/>
      <c r="FD464" s="101"/>
      <c r="FE464" s="101"/>
      <c r="FF464" s="101"/>
      <c r="FG464" s="101"/>
      <c r="FH464" s="101"/>
      <c r="FI464" s="101"/>
      <c r="FJ464" s="101"/>
      <c r="FK464" s="101"/>
      <c r="FL464" s="101"/>
      <c r="FM464" s="101"/>
      <c r="FN464" s="101"/>
      <c r="FO464" s="101"/>
      <c r="FP464" s="101"/>
      <c r="FQ464" s="101"/>
      <c r="FR464" s="101"/>
      <c r="FS464" s="101"/>
      <c r="FT464" s="101"/>
      <c r="FU464" s="101"/>
      <c r="FV464" s="101"/>
      <c r="FW464" s="101"/>
    </row>
    <row r="465" spans="1:179" s="85" customFormat="1">
      <c r="A465" s="368" t="s">
        <v>794</v>
      </c>
      <c r="B465" s="328" t="s">
        <v>318</v>
      </c>
      <c r="C465" s="328"/>
      <c r="D465" s="268"/>
      <c r="E465" s="91">
        <v>47562.636743000003</v>
      </c>
      <c r="F465" s="86">
        <v>0</v>
      </c>
      <c r="G465" s="88">
        <v>0</v>
      </c>
      <c r="H465" s="88">
        <v>47562.636743000003</v>
      </c>
      <c r="I465" s="86">
        <v>32269.999999999996</v>
      </c>
      <c r="J465" s="86"/>
      <c r="K465" s="86"/>
      <c r="L465" s="88"/>
      <c r="M465" s="86">
        <v>29836</v>
      </c>
      <c r="N465" s="86">
        <v>0</v>
      </c>
      <c r="O465" s="88">
        <v>0</v>
      </c>
      <c r="P465" s="88">
        <v>29836</v>
      </c>
      <c r="Q465" s="90">
        <f t="shared" si="53"/>
        <v>5000</v>
      </c>
      <c r="R465" s="86">
        <v>0</v>
      </c>
      <c r="S465" s="86">
        <v>0</v>
      </c>
      <c r="T465" s="88">
        <v>5000</v>
      </c>
      <c r="U465" s="88">
        <v>0</v>
      </c>
      <c r="V465" s="88">
        <v>0</v>
      </c>
      <c r="W465" s="88">
        <v>0</v>
      </c>
      <c r="X465" s="88"/>
      <c r="Y465" s="88">
        <v>0</v>
      </c>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c r="BF465" s="82"/>
      <c r="BG465" s="82"/>
      <c r="BH465" s="82"/>
      <c r="BI465" s="82"/>
      <c r="BJ465" s="82"/>
      <c r="BK465" s="82"/>
      <c r="BL465" s="82"/>
      <c r="BM465" s="82"/>
      <c r="BN465" s="82"/>
      <c r="BO465" s="82"/>
      <c r="BP465" s="82"/>
      <c r="BQ465" s="82"/>
      <c r="BR465" s="82"/>
      <c r="BS465" s="82"/>
      <c r="BT465" s="82"/>
      <c r="BU465" s="82"/>
      <c r="BV465" s="82"/>
      <c r="BW465" s="82"/>
      <c r="BX465" s="82"/>
      <c r="BY465" s="82"/>
      <c r="BZ465" s="82"/>
      <c r="CA465" s="82"/>
      <c r="CB465" s="82"/>
      <c r="CC465" s="82"/>
      <c r="CD465" s="82"/>
      <c r="CE465" s="82"/>
      <c r="CF465" s="82"/>
      <c r="CG465" s="82"/>
      <c r="CH465" s="82"/>
      <c r="CI465" s="82"/>
      <c r="CJ465" s="82"/>
      <c r="CK465" s="82"/>
      <c r="CL465" s="82"/>
      <c r="CM465" s="82"/>
      <c r="CN465" s="82"/>
      <c r="CO465" s="82"/>
      <c r="CP465" s="82"/>
      <c r="CQ465" s="82"/>
      <c r="CR465" s="82"/>
      <c r="CS465" s="82"/>
      <c r="CT465" s="82"/>
      <c r="CU465" s="82"/>
      <c r="CV465" s="82"/>
      <c r="CW465" s="82"/>
      <c r="CX465" s="82"/>
      <c r="CY465" s="82"/>
      <c r="CZ465" s="82"/>
      <c r="DA465" s="82"/>
      <c r="DB465" s="82"/>
      <c r="DC465" s="82"/>
      <c r="DD465" s="82"/>
      <c r="DE465" s="82"/>
      <c r="DF465" s="82"/>
      <c r="DG465" s="82"/>
      <c r="DH465" s="82"/>
      <c r="DI465" s="82"/>
      <c r="DJ465" s="82"/>
      <c r="DK465" s="82"/>
      <c r="DL465" s="82"/>
      <c r="DM465" s="82"/>
      <c r="DN465" s="82"/>
      <c r="DO465" s="82"/>
      <c r="DP465" s="82"/>
      <c r="DQ465" s="82"/>
      <c r="DR465" s="82"/>
      <c r="DS465" s="82"/>
      <c r="DT465" s="82"/>
      <c r="DU465" s="82"/>
      <c r="DV465" s="82"/>
      <c r="DW465" s="82"/>
      <c r="DX465" s="82"/>
      <c r="DY465" s="82"/>
      <c r="DZ465" s="82"/>
      <c r="EA465" s="82"/>
      <c r="EB465" s="82"/>
      <c r="EC465" s="82"/>
      <c r="ED465" s="82"/>
      <c r="EE465" s="82"/>
      <c r="EF465" s="82"/>
      <c r="EG465" s="82"/>
      <c r="EH465" s="82"/>
      <c r="EI465" s="82"/>
      <c r="EJ465" s="82"/>
      <c r="EK465" s="82"/>
      <c r="EL465" s="82"/>
      <c r="EM465" s="82"/>
      <c r="EN465" s="82"/>
      <c r="EO465" s="82"/>
      <c r="EP465" s="82"/>
      <c r="EQ465" s="82"/>
      <c r="ER465" s="82"/>
      <c r="ES465" s="82"/>
      <c r="ET465" s="82"/>
      <c r="EU465" s="82"/>
      <c r="EV465" s="82"/>
      <c r="EW465" s="82"/>
      <c r="EX465" s="82"/>
      <c r="EY465" s="82"/>
      <c r="EZ465" s="82"/>
      <c r="FA465" s="82"/>
      <c r="FB465" s="82"/>
      <c r="FC465" s="82"/>
      <c r="FD465" s="82"/>
      <c r="FE465" s="82"/>
      <c r="FF465" s="82"/>
      <c r="FG465" s="82"/>
      <c r="FH465" s="82"/>
      <c r="FI465" s="82"/>
      <c r="FJ465" s="82"/>
      <c r="FK465" s="82"/>
      <c r="FL465" s="82"/>
      <c r="FM465" s="82"/>
      <c r="FN465" s="82"/>
      <c r="FO465" s="82"/>
      <c r="FP465" s="82"/>
      <c r="FQ465" s="82"/>
      <c r="FR465" s="82"/>
      <c r="FS465" s="82"/>
      <c r="FT465" s="82"/>
      <c r="FU465" s="82"/>
      <c r="FV465" s="82"/>
      <c r="FW465" s="82"/>
    </row>
    <row r="466" spans="1:179" s="85" customFormat="1" ht="25.5">
      <c r="A466" s="356">
        <v>-1</v>
      </c>
      <c r="B466" s="291" t="s">
        <v>1067</v>
      </c>
      <c r="C466" s="291"/>
      <c r="D466" s="268"/>
      <c r="E466" s="91">
        <v>47562.636743000003</v>
      </c>
      <c r="F466" s="86">
        <v>0</v>
      </c>
      <c r="G466" s="88">
        <v>0</v>
      </c>
      <c r="H466" s="88">
        <v>47562.636743000003</v>
      </c>
      <c r="I466" s="86">
        <v>32269.999999999996</v>
      </c>
      <c r="J466" s="86"/>
      <c r="K466" s="86"/>
      <c r="L466" s="88"/>
      <c r="M466" s="86">
        <v>29836</v>
      </c>
      <c r="N466" s="86">
        <v>0</v>
      </c>
      <c r="O466" s="88">
        <v>0</v>
      </c>
      <c r="P466" s="88">
        <v>29836</v>
      </c>
      <c r="Q466" s="90">
        <f t="shared" si="53"/>
        <v>5000</v>
      </c>
      <c r="R466" s="86">
        <v>0</v>
      </c>
      <c r="S466" s="86">
        <v>0</v>
      </c>
      <c r="T466" s="88">
        <v>5000</v>
      </c>
      <c r="U466" s="88">
        <v>0</v>
      </c>
      <c r="V466" s="88">
        <v>0</v>
      </c>
      <c r="W466" s="88">
        <v>0</v>
      </c>
      <c r="X466" s="88"/>
      <c r="Y466" s="88">
        <v>0</v>
      </c>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82"/>
      <c r="BH466" s="82"/>
      <c r="BI466" s="82"/>
      <c r="BJ466" s="82"/>
      <c r="BK466" s="82"/>
      <c r="BL466" s="82"/>
      <c r="BM466" s="82"/>
      <c r="BN466" s="82"/>
      <c r="BO466" s="82"/>
      <c r="BP466" s="82"/>
      <c r="BQ466" s="82"/>
      <c r="BR466" s="82"/>
      <c r="BS466" s="82"/>
      <c r="BT466" s="82"/>
      <c r="BU466" s="82"/>
      <c r="BV466" s="82"/>
      <c r="BW466" s="82"/>
      <c r="BX466" s="82"/>
      <c r="BY466" s="82"/>
      <c r="BZ466" s="82"/>
      <c r="CA466" s="82"/>
      <c r="CB466" s="82"/>
      <c r="CC466" s="82"/>
      <c r="CD466" s="82"/>
      <c r="CE466" s="82"/>
      <c r="CF466" s="82"/>
      <c r="CG466" s="82"/>
      <c r="CH466" s="82"/>
      <c r="CI466" s="82"/>
      <c r="CJ466" s="82"/>
      <c r="CK466" s="82"/>
      <c r="CL466" s="82"/>
      <c r="CM466" s="82"/>
      <c r="CN466" s="82"/>
      <c r="CO466" s="82"/>
      <c r="CP466" s="82"/>
      <c r="CQ466" s="82"/>
      <c r="CR466" s="82"/>
      <c r="CS466" s="82"/>
      <c r="CT466" s="82"/>
      <c r="CU466" s="82"/>
      <c r="CV466" s="82"/>
      <c r="CW466" s="82"/>
      <c r="CX466" s="82"/>
      <c r="CY466" s="82"/>
      <c r="CZ466" s="82"/>
      <c r="DA466" s="82"/>
      <c r="DB466" s="82"/>
      <c r="DC466" s="82"/>
      <c r="DD466" s="82"/>
      <c r="DE466" s="82"/>
      <c r="DF466" s="82"/>
      <c r="DG466" s="82"/>
      <c r="DH466" s="82"/>
      <c r="DI466" s="82"/>
      <c r="DJ466" s="82"/>
      <c r="DK466" s="82"/>
      <c r="DL466" s="82"/>
      <c r="DM466" s="82"/>
      <c r="DN466" s="82"/>
      <c r="DO466" s="82"/>
      <c r="DP466" s="82"/>
      <c r="DQ466" s="82"/>
      <c r="DR466" s="82"/>
      <c r="DS466" s="82"/>
      <c r="DT466" s="82"/>
      <c r="DU466" s="82"/>
      <c r="DV466" s="82"/>
      <c r="DW466" s="82"/>
      <c r="DX466" s="82"/>
      <c r="DY466" s="82"/>
      <c r="DZ466" s="82"/>
      <c r="EA466" s="82"/>
      <c r="EB466" s="82"/>
      <c r="EC466" s="82"/>
      <c r="ED466" s="82"/>
      <c r="EE466" s="82"/>
      <c r="EF466" s="82"/>
      <c r="EG466" s="82"/>
      <c r="EH466" s="82"/>
      <c r="EI466" s="82"/>
      <c r="EJ466" s="82"/>
      <c r="EK466" s="82"/>
      <c r="EL466" s="82"/>
      <c r="EM466" s="82"/>
      <c r="EN466" s="82"/>
      <c r="EO466" s="82"/>
      <c r="EP466" s="82"/>
      <c r="EQ466" s="82"/>
      <c r="ER466" s="82"/>
      <c r="ES466" s="82"/>
      <c r="ET466" s="82"/>
      <c r="EU466" s="82"/>
      <c r="EV466" s="82"/>
      <c r="EW466" s="82"/>
      <c r="EX466" s="82"/>
      <c r="EY466" s="82"/>
      <c r="EZ466" s="82"/>
      <c r="FA466" s="82"/>
      <c r="FB466" s="82"/>
      <c r="FC466" s="82"/>
      <c r="FD466" s="82"/>
      <c r="FE466" s="82"/>
      <c r="FF466" s="82"/>
      <c r="FG466" s="82"/>
      <c r="FH466" s="82"/>
      <c r="FI466" s="82"/>
      <c r="FJ466" s="82"/>
      <c r="FK466" s="82"/>
      <c r="FL466" s="82"/>
      <c r="FM466" s="82"/>
      <c r="FN466" s="82"/>
      <c r="FO466" s="82"/>
      <c r="FP466" s="82"/>
      <c r="FQ466" s="82"/>
      <c r="FR466" s="82"/>
      <c r="FS466" s="82"/>
      <c r="FT466" s="82"/>
      <c r="FU466" s="82"/>
      <c r="FV466" s="82"/>
      <c r="FW466" s="82"/>
    </row>
    <row r="467" spans="1:179" s="85" customFormat="1">
      <c r="A467" s="356" t="s">
        <v>319</v>
      </c>
      <c r="B467" s="291" t="s">
        <v>321</v>
      </c>
      <c r="C467" s="291"/>
      <c r="D467" s="268"/>
      <c r="E467" s="91">
        <v>47562.636743000003</v>
      </c>
      <c r="F467" s="86">
        <v>0</v>
      </c>
      <c r="G467" s="88">
        <v>0</v>
      </c>
      <c r="H467" s="88">
        <v>47562.636743000003</v>
      </c>
      <c r="I467" s="86">
        <v>32269.999999999996</v>
      </c>
      <c r="J467" s="86"/>
      <c r="K467" s="86"/>
      <c r="L467" s="88"/>
      <c r="M467" s="86">
        <v>29836</v>
      </c>
      <c r="N467" s="86">
        <v>0</v>
      </c>
      <c r="O467" s="88">
        <v>0</v>
      </c>
      <c r="P467" s="88">
        <v>29836</v>
      </c>
      <c r="Q467" s="90">
        <f t="shared" si="53"/>
        <v>5000</v>
      </c>
      <c r="R467" s="86">
        <v>0</v>
      </c>
      <c r="S467" s="86">
        <v>0</v>
      </c>
      <c r="T467" s="88">
        <v>5000</v>
      </c>
      <c r="U467" s="88">
        <v>0</v>
      </c>
      <c r="V467" s="88">
        <v>0</v>
      </c>
      <c r="W467" s="88">
        <v>0</v>
      </c>
      <c r="X467" s="88"/>
      <c r="Y467" s="88">
        <v>0</v>
      </c>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c r="BH467" s="82"/>
      <c r="BI467" s="82"/>
      <c r="BJ467" s="82"/>
      <c r="BK467" s="82"/>
      <c r="BL467" s="82"/>
      <c r="BM467" s="82"/>
      <c r="BN467" s="82"/>
      <c r="BO467" s="82"/>
      <c r="BP467" s="82"/>
      <c r="BQ467" s="82"/>
      <c r="BR467" s="82"/>
      <c r="BS467" s="82"/>
      <c r="BT467" s="82"/>
      <c r="BU467" s="82"/>
      <c r="BV467" s="82"/>
      <c r="BW467" s="82"/>
      <c r="BX467" s="82"/>
      <c r="BY467" s="82"/>
      <c r="BZ467" s="82"/>
      <c r="CA467" s="82"/>
      <c r="CB467" s="82"/>
      <c r="CC467" s="82"/>
      <c r="CD467" s="82"/>
      <c r="CE467" s="82"/>
      <c r="CF467" s="82"/>
      <c r="CG467" s="82"/>
      <c r="CH467" s="82"/>
      <c r="CI467" s="82"/>
      <c r="CJ467" s="82"/>
      <c r="CK467" s="82"/>
      <c r="CL467" s="82"/>
      <c r="CM467" s="82"/>
      <c r="CN467" s="82"/>
      <c r="CO467" s="82"/>
      <c r="CP467" s="82"/>
      <c r="CQ467" s="82"/>
      <c r="CR467" s="82"/>
      <c r="CS467" s="82"/>
      <c r="CT467" s="82"/>
      <c r="CU467" s="82"/>
      <c r="CV467" s="82"/>
      <c r="CW467" s="82"/>
      <c r="CX467" s="82"/>
      <c r="CY467" s="82"/>
      <c r="CZ467" s="82"/>
      <c r="DA467" s="82"/>
      <c r="DB467" s="82"/>
      <c r="DC467" s="82"/>
      <c r="DD467" s="82"/>
      <c r="DE467" s="82"/>
      <c r="DF467" s="82"/>
      <c r="DG467" s="82"/>
      <c r="DH467" s="82"/>
      <c r="DI467" s="82"/>
      <c r="DJ467" s="82"/>
      <c r="DK467" s="82"/>
      <c r="DL467" s="82"/>
      <c r="DM467" s="82"/>
      <c r="DN467" s="82"/>
      <c r="DO467" s="82"/>
      <c r="DP467" s="82"/>
      <c r="DQ467" s="82"/>
      <c r="DR467" s="82"/>
      <c r="DS467" s="82"/>
      <c r="DT467" s="82"/>
      <c r="DU467" s="82"/>
      <c r="DV467" s="82"/>
      <c r="DW467" s="82"/>
      <c r="DX467" s="82"/>
      <c r="DY467" s="82"/>
      <c r="DZ467" s="82"/>
      <c r="EA467" s="82"/>
      <c r="EB467" s="82"/>
      <c r="EC467" s="82"/>
      <c r="ED467" s="82"/>
      <c r="EE467" s="82"/>
      <c r="EF467" s="82"/>
      <c r="EG467" s="82"/>
      <c r="EH467" s="82"/>
      <c r="EI467" s="82"/>
      <c r="EJ467" s="82"/>
      <c r="EK467" s="82"/>
      <c r="EL467" s="82"/>
      <c r="EM467" s="82"/>
      <c r="EN467" s="82"/>
      <c r="EO467" s="82"/>
      <c r="EP467" s="82"/>
      <c r="EQ467" s="82"/>
      <c r="ER467" s="82"/>
      <c r="ES467" s="82"/>
      <c r="ET467" s="82"/>
      <c r="EU467" s="82"/>
      <c r="EV467" s="82"/>
      <c r="EW467" s="82"/>
      <c r="EX467" s="82"/>
      <c r="EY467" s="82"/>
      <c r="EZ467" s="82"/>
      <c r="FA467" s="82"/>
      <c r="FB467" s="82"/>
      <c r="FC467" s="82"/>
      <c r="FD467" s="82"/>
      <c r="FE467" s="82"/>
      <c r="FF467" s="82"/>
      <c r="FG467" s="82"/>
      <c r="FH467" s="82"/>
      <c r="FI467" s="82"/>
      <c r="FJ467" s="82"/>
      <c r="FK467" s="82"/>
      <c r="FL467" s="82"/>
      <c r="FM467" s="82"/>
      <c r="FN467" s="82"/>
      <c r="FO467" s="82"/>
      <c r="FP467" s="82"/>
      <c r="FQ467" s="82"/>
      <c r="FR467" s="82"/>
      <c r="FS467" s="82"/>
      <c r="FT467" s="82"/>
      <c r="FU467" s="82"/>
      <c r="FV467" s="82"/>
      <c r="FW467" s="82"/>
    </row>
    <row r="468" spans="1:179" s="85" customFormat="1" ht="38.25">
      <c r="A468" s="352">
        <v>1</v>
      </c>
      <c r="B468" s="330" t="s">
        <v>795</v>
      </c>
      <c r="C468" s="331" t="s">
        <v>559</v>
      </c>
      <c r="D468" s="332" t="s">
        <v>796</v>
      </c>
      <c r="E468" s="91">
        <v>47562.636743000003</v>
      </c>
      <c r="F468" s="86"/>
      <c r="G468" s="88"/>
      <c r="H468" s="88">
        <v>47562.636743000003</v>
      </c>
      <c r="I468" s="86">
        <v>32269.999999999996</v>
      </c>
      <c r="J468" s="86"/>
      <c r="K468" s="86"/>
      <c r="L468" s="88"/>
      <c r="M468" s="88">
        <v>29836</v>
      </c>
      <c r="N468" s="86"/>
      <c r="O468" s="88"/>
      <c r="P468" s="88">
        <v>29836</v>
      </c>
      <c r="Q468" s="90">
        <f t="shared" si="53"/>
        <v>5000</v>
      </c>
      <c r="R468" s="86"/>
      <c r="S468" s="86"/>
      <c r="T468" s="88">
        <v>5000</v>
      </c>
      <c r="U468" s="88"/>
      <c r="V468" s="88"/>
      <c r="W468" s="88"/>
      <c r="X468" s="88"/>
      <c r="Y468" s="88"/>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c r="BF468" s="82"/>
      <c r="BG468" s="82"/>
      <c r="BH468" s="82"/>
      <c r="BI468" s="82"/>
      <c r="BJ468" s="82"/>
      <c r="BK468" s="82"/>
      <c r="BL468" s="82"/>
      <c r="BM468" s="82"/>
      <c r="BN468" s="82"/>
      <c r="BO468" s="82"/>
      <c r="BP468" s="82"/>
      <c r="BQ468" s="82"/>
      <c r="BR468" s="82"/>
      <c r="BS468" s="82"/>
      <c r="BT468" s="82"/>
      <c r="BU468" s="82"/>
      <c r="BV468" s="82"/>
      <c r="BW468" s="82"/>
      <c r="BX468" s="82"/>
      <c r="BY468" s="82"/>
      <c r="BZ468" s="82"/>
      <c r="CA468" s="82"/>
      <c r="CB468" s="82"/>
      <c r="CC468" s="82"/>
      <c r="CD468" s="82"/>
      <c r="CE468" s="82"/>
      <c r="CF468" s="82"/>
      <c r="CG468" s="82"/>
      <c r="CH468" s="82"/>
      <c r="CI468" s="82"/>
      <c r="CJ468" s="82"/>
      <c r="CK468" s="82"/>
      <c r="CL468" s="82"/>
      <c r="CM468" s="82"/>
      <c r="CN468" s="82"/>
      <c r="CO468" s="82"/>
      <c r="CP468" s="82"/>
      <c r="CQ468" s="82"/>
      <c r="CR468" s="82"/>
      <c r="CS468" s="82"/>
      <c r="CT468" s="82"/>
      <c r="CU468" s="82"/>
      <c r="CV468" s="82"/>
      <c r="CW468" s="82"/>
      <c r="CX468" s="82"/>
      <c r="CY468" s="82"/>
      <c r="CZ468" s="82"/>
      <c r="DA468" s="82"/>
      <c r="DB468" s="82"/>
      <c r="DC468" s="82"/>
      <c r="DD468" s="82"/>
      <c r="DE468" s="82"/>
      <c r="DF468" s="82"/>
      <c r="DG468" s="82"/>
      <c r="DH468" s="82"/>
      <c r="DI468" s="82"/>
      <c r="DJ468" s="82"/>
      <c r="DK468" s="82"/>
      <c r="DL468" s="82"/>
      <c r="DM468" s="82"/>
      <c r="DN468" s="82"/>
      <c r="DO468" s="82"/>
      <c r="DP468" s="82"/>
      <c r="DQ468" s="82"/>
      <c r="DR468" s="82"/>
      <c r="DS468" s="82"/>
      <c r="DT468" s="82"/>
      <c r="DU468" s="82"/>
      <c r="DV468" s="82"/>
      <c r="DW468" s="82"/>
      <c r="DX468" s="82"/>
      <c r="DY468" s="82"/>
      <c r="DZ468" s="82"/>
      <c r="EA468" s="82"/>
      <c r="EB468" s="82"/>
      <c r="EC468" s="82"/>
      <c r="ED468" s="82"/>
      <c r="EE468" s="82"/>
      <c r="EF468" s="82"/>
      <c r="EG468" s="82"/>
      <c r="EH468" s="82"/>
      <c r="EI468" s="82"/>
      <c r="EJ468" s="82"/>
      <c r="EK468" s="82"/>
      <c r="EL468" s="82"/>
      <c r="EM468" s="82"/>
      <c r="EN468" s="82"/>
      <c r="EO468" s="82"/>
      <c r="EP468" s="82"/>
      <c r="EQ468" s="82"/>
      <c r="ER468" s="82"/>
      <c r="ES468" s="82"/>
      <c r="ET468" s="82"/>
      <c r="EU468" s="82"/>
      <c r="EV468" s="82"/>
      <c r="EW468" s="82"/>
      <c r="EX468" s="82"/>
      <c r="EY468" s="82"/>
      <c r="EZ468" s="82"/>
      <c r="FA468" s="82"/>
      <c r="FB468" s="82"/>
      <c r="FC468" s="82"/>
      <c r="FD468" s="82"/>
      <c r="FE468" s="82"/>
      <c r="FF468" s="82"/>
      <c r="FG468" s="82"/>
      <c r="FH468" s="82"/>
      <c r="FI468" s="82"/>
      <c r="FJ468" s="82"/>
      <c r="FK468" s="82"/>
      <c r="FL468" s="82"/>
      <c r="FM468" s="82"/>
      <c r="FN468" s="82"/>
      <c r="FO468" s="82"/>
      <c r="FP468" s="82"/>
      <c r="FQ468" s="82"/>
      <c r="FR468" s="82"/>
      <c r="FS468" s="82"/>
      <c r="FT468" s="82"/>
      <c r="FU468" s="82"/>
      <c r="FV468" s="82"/>
      <c r="FW468" s="82"/>
    </row>
    <row r="469" spans="1:179" s="85" customFormat="1" ht="38.25">
      <c r="A469" s="345" t="s">
        <v>445</v>
      </c>
      <c r="B469" s="275" t="s">
        <v>1146</v>
      </c>
      <c r="C469" s="276"/>
      <c r="D469" s="329"/>
      <c r="E469" s="91">
        <v>327914.41800000001</v>
      </c>
      <c r="F469" s="86"/>
      <c r="G469" s="86">
        <v>14949.573</v>
      </c>
      <c r="H469" s="86">
        <v>244390.84700000001</v>
      </c>
      <c r="I469" s="86">
        <v>211107.959711</v>
      </c>
      <c r="J469" s="86"/>
      <c r="K469" s="86"/>
      <c r="L469" s="86"/>
      <c r="M469" s="86">
        <f>N469+O469+P469</f>
        <v>162510.78900000002</v>
      </c>
      <c r="N469" s="86"/>
      <c r="O469" s="86"/>
      <c r="P469" s="86">
        <v>162510.78900000002</v>
      </c>
      <c r="Q469" s="104">
        <f>R469+S469+T469+U469+V469+W469+X469+Y469</f>
        <v>32144</v>
      </c>
      <c r="R469" s="86">
        <v>0</v>
      </c>
      <c r="S469" s="86">
        <v>0</v>
      </c>
      <c r="T469" s="86">
        <v>29144</v>
      </c>
      <c r="U469" s="86">
        <v>3000</v>
      </c>
      <c r="V469" s="86">
        <v>0</v>
      </c>
      <c r="W469" s="86">
        <v>0</v>
      </c>
      <c r="X469" s="86">
        <v>0</v>
      </c>
      <c r="Y469" s="86">
        <v>0</v>
      </c>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82"/>
      <c r="BH469" s="82"/>
      <c r="BI469" s="82"/>
      <c r="BJ469" s="82"/>
      <c r="BK469" s="82"/>
      <c r="BL469" s="82"/>
      <c r="BM469" s="82"/>
      <c r="BN469" s="82"/>
      <c r="BO469" s="82"/>
      <c r="BP469" s="82"/>
      <c r="BQ469" s="82"/>
      <c r="BR469" s="82"/>
      <c r="BS469" s="82"/>
      <c r="BT469" s="82"/>
      <c r="BU469" s="82"/>
      <c r="BV469" s="82"/>
      <c r="BW469" s="82"/>
      <c r="BX469" s="82"/>
      <c r="BY469" s="82"/>
      <c r="BZ469" s="82"/>
      <c r="CA469" s="82"/>
      <c r="CB469" s="82"/>
      <c r="CC469" s="82"/>
      <c r="CD469" s="82"/>
      <c r="CE469" s="82"/>
      <c r="CF469" s="82"/>
      <c r="CG469" s="82"/>
      <c r="CH469" s="82"/>
      <c r="CI469" s="82"/>
      <c r="CJ469" s="82"/>
      <c r="CK469" s="82"/>
      <c r="CL469" s="82"/>
      <c r="CM469" s="82"/>
      <c r="CN469" s="82"/>
      <c r="CO469" s="82"/>
      <c r="CP469" s="82"/>
      <c r="CQ469" s="82"/>
      <c r="CR469" s="82"/>
      <c r="CS469" s="82"/>
      <c r="CT469" s="82"/>
      <c r="CU469" s="82"/>
      <c r="CV469" s="82"/>
      <c r="CW469" s="82"/>
      <c r="CX469" s="82"/>
      <c r="CY469" s="82"/>
      <c r="CZ469" s="82"/>
      <c r="DA469" s="82"/>
      <c r="DB469" s="82"/>
      <c r="DC469" s="82"/>
      <c r="DD469" s="82"/>
      <c r="DE469" s="82"/>
      <c r="DF469" s="82"/>
      <c r="DG469" s="82"/>
      <c r="DH469" s="82"/>
      <c r="DI469" s="82"/>
      <c r="DJ469" s="82"/>
      <c r="DK469" s="82"/>
      <c r="DL469" s="82"/>
      <c r="DM469" s="82"/>
      <c r="DN469" s="82"/>
      <c r="DO469" s="82"/>
      <c r="DP469" s="82"/>
      <c r="DQ469" s="82"/>
      <c r="DR469" s="82"/>
      <c r="DS469" s="82"/>
      <c r="DT469" s="82"/>
      <c r="DU469" s="82"/>
      <c r="DV469" s="82"/>
      <c r="DW469" s="82"/>
      <c r="DX469" s="82"/>
      <c r="DY469" s="82"/>
      <c r="DZ469" s="82"/>
      <c r="EA469" s="82"/>
      <c r="EB469" s="82"/>
      <c r="EC469" s="82"/>
      <c r="ED469" s="82"/>
      <c r="EE469" s="82"/>
      <c r="EF469" s="82"/>
      <c r="EG469" s="82"/>
      <c r="EH469" s="82"/>
      <c r="EI469" s="82"/>
      <c r="EJ469" s="82"/>
      <c r="EK469" s="82"/>
      <c r="EL469" s="82"/>
      <c r="EM469" s="82"/>
      <c r="EN469" s="82"/>
      <c r="EO469" s="82"/>
      <c r="EP469" s="82"/>
      <c r="EQ469" s="82"/>
      <c r="ER469" s="82"/>
      <c r="ES469" s="82"/>
      <c r="ET469" s="82"/>
      <c r="EU469" s="82"/>
      <c r="EV469" s="82"/>
      <c r="EW469" s="82"/>
      <c r="EX469" s="82"/>
      <c r="EY469" s="82"/>
      <c r="EZ469" s="82"/>
      <c r="FA469" s="82"/>
      <c r="FB469" s="82"/>
      <c r="FC469" s="82"/>
      <c r="FD469" s="82"/>
      <c r="FE469" s="82"/>
      <c r="FF469" s="82"/>
      <c r="FG469" s="82"/>
      <c r="FH469" s="82"/>
      <c r="FI469" s="82"/>
      <c r="FJ469" s="82"/>
      <c r="FK469" s="82"/>
      <c r="FL469" s="82"/>
      <c r="FM469" s="82"/>
      <c r="FN469" s="82"/>
      <c r="FO469" s="82"/>
      <c r="FP469" s="82"/>
      <c r="FQ469" s="82"/>
      <c r="FR469" s="82"/>
      <c r="FS469" s="82"/>
      <c r="FT469" s="82"/>
      <c r="FU469" s="82"/>
      <c r="FV469" s="82"/>
      <c r="FW469" s="82"/>
    </row>
    <row r="470" spans="1:179" s="85" customFormat="1" ht="24">
      <c r="A470" s="345" t="s">
        <v>1147</v>
      </c>
      <c r="B470" s="275" t="s">
        <v>1148</v>
      </c>
      <c r="C470" s="291"/>
      <c r="D470" s="333"/>
      <c r="E470" s="91">
        <v>261064.43900000001</v>
      </c>
      <c r="F470" s="86"/>
      <c r="G470" s="86">
        <v>14949.573</v>
      </c>
      <c r="H470" s="86">
        <v>207540.86800000002</v>
      </c>
      <c r="I470" s="86">
        <v>167007.959711</v>
      </c>
      <c r="J470" s="86"/>
      <c r="K470" s="86"/>
      <c r="L470" s="86"/>
      <c r="M470" s="86">
        <f t="shared" ref="M470:M528" si="54">N470+O470+P470</f>
        <v>147679.78900000002</v>
      </c>
      <c r="N470" s="86"/>
      <c r="O470" s="86"/>
      <c r="P470" s="86">
        <v>147679.78900000002</v>
      </c>
      <c r="Q470" s="104">
        <f t="shared" ref="Q470:Q531" si="55">R470+S470+T470+U470+V470+W470+X470+Y470</f>
        <v>27444</v>
      </c>
      <c r="R470" s="86">
        <v>0</v>
      </c>
      <c r="S470" s="86">
        <v>0</v>
      </c>
      <c r="T470" s="86">
        <v>24444</v>
      </c>
      <c r="U470" s="86">
        <v>3000</v>
      </c>
      <c r="V470" s="86">
        <v>0</v>
      </c>
      <c r="W470" s="86">
        <v>0</v>
      </c>
      <c r="X470" s="86">
        <v>0</v>
      </c>
      <c r="Y470" s="86">
        <v>0</v>
      </c>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A470" s="82"/>
      <c r="CB470" s="82"/>
      <c r="CC470" s="82"/>
      <c r="CD470" s="82"/>
      <c r="CE470" s="82"/>
      <c r="CF470" s="82"/>
      <c r="CG470" s="82"/>
      <c r="CH470" s="82"/>
      <c r="CI470" s="82"/>
      <c r="CJ470" s="82"/>
      <c r="CK470" s="82"/>
      <c r="CL470" s="82"/>
      <c r="CM470" s="82"/>
      <c r="CN470" s="82"/>
      <c r="CO470" s="82"/>
      <c r="CP470" s="82"/>
      <c r="CQ470" s="82"/>
      <c r="CR470" s="82"/>
      <c r="CS470" s="82"/>
      <c r="CT470" s="82"/>
      <c r="CU470" s="82"/>
      <c r="CV470" s="82"/>
      <c r="CW470" s="82"/>
      <c r="CX470" s="82"/>
      <c r="CY470" s="82"/>
      <c r="CZ470" s="82"/>
      <c r="DA470" s="82"/>
      <c r="DB470" s="82"/>
      <c r="DC470" s="82"/>
      <c r="DD470" s="82"/>
      <c r="DE470" s="82"/>
      <c r="DF470" s="82"/>
      <c r="DG470" s="82"/>
      <c r="DH470" s="82"/>
      <c r="DI470" s="82"/>
      <c r="DJ470" s="82"/>
      <c r="DK470" s="82"/>
      <c r="DL470" s="82"/>
      <c r="DM470" s="82"/>
      <c r="DN470" s="82"/>
      <c r="DO470" s="82"/>
      <c r="DP470" s="82"/>
      <c r="DQ470" s="82"/>
      <c r="DR470" s="82"/>
      <c r="DS470" s="82"/>
      <c r="DT470" s="82"/>
      <c r="DU470" s="82"/>
      <c r="DV470" s="82"/>
      <c r="DW470" s="82"/>
      <c r="DX470" s="82"/>
      <c r="DY470" s="82"/>
      <c r="DZ470" s="82"/>
      <c r="EA470" s="82"/>
      <c r="EB470" s="82"/>
      <c r="EC470" s="82"/>
      <c r="ED470" s="82"/>
      <c r="EE470" s="82"/>
      <c r="EF470" s="82"/>
      <c r="EG470" s="82"/>
      <c r="EH470" s="82"/>
      <c r="EI470" s="82"/>
      <c r="EJ470" s="82"/>
      <c r="EK470" s="82"/>
      <c r="EL470" s="82"/>
      <c r="EM470" s="82"/>
      <c r="EN470" s="82"/>
      <c r="EO470" s="82"/>
      <c r="EP470" s="82"/>
      <c r="EQ470" s="82"/>
      <c r="ER470" s="82"/>
      <c r="ES470" s="82"/>
      <c r="ET470" s="82"/>
      <c r="EU470" s="82"/>
      <c r="EV470" s="82"/>
      <c r="EW470" s="82"/>
      <c r="EX470" s="82"/>
      <c r="EY470" s="82"/>
      <c r="EZ470" s="82"/>
      <c r="FA470" s="82"/>
      <c r="FB470" s="82"/>
      <c r="FC470" s="82"/>
      <c r="FD470" s="82"/>
      <c r="FE470" s="82"/>
      <c r="FF470" s="82"/>
      <c r="FG470" s="82"/>
      <c r="FH470" s="82"/>
      <c r="FI470" s="82"/>
      <c r="FJ470" s="82"/>
      <c r="FK470" s="82"/>
      <c r="FL470" s="82"/>
      <c r="FM470" s="82"/>
      <c r="FN470" s="82"/>
      <c r="FO470" s="82"/>
      <c r="FP470" s="82"/>
      <c r="FQ470" s="82"/>
      <c r="FR470" s="82"/>
      <c r="FS470" s="82"/>
      <c r="FT470" s="82"/>
      <c r="FU470" s="82"/>
      <c r="FV470" s="82"/>
      <c r="FW470" s="82"/>
    </row>
    <row r="471" spans="1:179" s="85" customFormat="1" ht="25.5">
      <c r="A471" s="356">
        <v>-1</v>
      </c>
      <c r="B471" s="267" t="s">
        <v>1149</v>
      </c>
      <c r="C471" s="271"/>
      <c r="D471" s="271"/>
      <c r="E471" s="91">
        <v>156392.234</v>
      </c>
      <c r="F471" s="86"/>
      <c r="G471" s="86">
        <v>0</v>
      </c>
      <c r="H471" s="86">
        <v>129202.234</v>
      </c>
      <c r="I471" s="86">
        <v>145789.959711</v>
      </c>
      <c r="J471" s="86"/>
      <c r="K471" s="86"/>
      <c r="L471" s="86"/>
      <c r="M471" s="86">
        <f t="shared" si="54"/>
        <v>113479.386</v>
      </c>
      <c r="N471" s="86"/>
      <c r="O471" s="86"/>
      <c r="P471" s="86">
        <v>113479.386</v>
      </c>
      <c r="Q471" s="104">
        <f t="shared" si="55"/>
        <v>7244</v>
      </c>
      <c r="R471" s="86">
        <v>0</v>
      </c>
      <c r="S471" s="86">
        <v>0</v>
      </c>
      <c r="T471" s="86">
        <v>4244</v>
      </c>
      <c r="U471" s="86">
        <v>3000</v>
      </c>
      <c r="V471" s="86">
        <v>0</v>
      </c>
      <c r="W471" s="86">
        <v>0</v>
      </c>
      <c r="X471" s="86"/>
      <c r="Y471" s="86">
        <v>0</v>
      </c>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c r="BH471" s="82"/>
      <c r="BI471" s="82"/>
      <c r="BJ471" s="82"/>
      <c r="BK471" s="82"/>
      <c r="BL471" s="82"/>
      <c r="BM471" s="82"/>
      <c r="BN471" s="82"/>
      <c r="BO471" s="82"/>
      <c r="BP471" s="82"/>
      <c r="BQ471" s="82"/>
      <c r="BR471" s="82"/>
      <c r="BS471" s="82"/>
      <c r="BT471" s="82"/>
      <c r="BU471" s="82"/>
      <c r="BV471" s="82"/>
      <c r="BW471" s="82"/>
      <c r="BX471" s="82"/>
      <c r="BY471" s="82"/>
      <c r="BZ471" s="82"/>
      <c r="CA471" s="82"/>
      <c r="CB471" s="82"/>
      <c r="CC471" s="82"/>
      <c r="CD471" s="82"/>
      <c r="CE471" s="82"/>
      <c r="CF471" s="82"/>
      <c r="CG471" s="82"/>
      <c r="CH471" s="82"/>
      <c r="CI471" s="82"/>
      <c r="CJ471" s="82"/>
      <c r="CK471" s="82"/>
      <c r="CL471" s="82"/>
      <c r="CM471" s="82"/>
      <c r="CN471" s="82"/>
      <c r="CO471" s="82"/>
      <c r="CP471" s="82"/>
      <c r="CQ471" s="82"/>
      <c r="CR471" s="82"/>
      <c r="CS471" s="82"/>
      <c r="CT471" s="82"/>
      <c r="CU471" s="82"/>
      <c r="CV471" s="82"/>
      <c r="CW471" s="82"/>
      <c r="CX471" s="82"/>
      <c r="CY471" s="82"/>
      <c r="CZ471" s="82"/>
      <c r="DA471" s="82"/>
      <c r="DB471" s="82"/>
      <c r="DC471" s="82"/>
      <c r="DD471" s="82"/>
      <c r="DE471" s="82"/>
      <c r="DF471" s="82"/>
      <c r="DG471" s="82"/>
      <c r="DH471" s="82"/>
      <c r="DI471" s="82"/>
      <c r="DJ471" s="82"/>
      <c r="DK471" s="82"/>
      <c r="DL471" s="82"/>
      <c r="DM471" s="82"/>
      <c r="DN471" s="82"/>
      <c r="DO471" s="82"/>
      <c r="DP471" s="82"/>
      <c r="DQ471" s="82"/>
      <c r="DR471" s="82"/>
      <c r="DS471" s="82"/>
      <c r="DT471" s="82"/>
      <c r="DU471" s="82"/>
      <c r="DV471" s="82"/>
      <c r="DW471" s="82"/>
      <c r="DX471" s="82"/>
      <c r="DY471" s="82"/>
      <c r="DZ471" s="82"/>
      <c r="EA471" s="82"/>
      <c r="EB471" s="82"/>
      <c r="EC471" s="82"/>
      <c r="ED471" s="82"/>
      <c r="EE471" s="82"/>
      <c r="EF471" s="82"/>
      <c r="EG471" s="82"/>
      <c r="EH471" s="82"/>
      <c r="EI471" s="82"/>
      <c r="EJ471" s="82"/>
      <c r="EK471" s="82"/>
      <c r="EL471" s="82"/>
      <c r="EM471" s="82"/>
      <c r="EN471" s="82"/>
      <c r="EO471" s="82"/>
      <c r="EP471" s="82"/>
      <c r="EQ471" s="82"/>
      <c r="ER471" s="82"/>
      <c r="ES471" s="82"/>
      <c r="ET471" s="82"/>
      <c r="EU471" s="82"/>
      <c r="EV471" s="82"/>
      <c r="EW471" s="82"/>
      <c r="EX471" s="82"/>
      <c r="EY471" s="82"/>
      <c r="EZ471" s="82"/>
      <c r="FA471" s="82"/>
      <c r="FB471" s="82"/>
      <c r="FC471" s="82"/>
      <c r="FD471" s="82"/>
      <c r="FE471" s="82"/>
      <c r="FF471" s="82"/>
      <c r="FG471" s="82"/>
      <c r="FH471" s="82"/>
      <c r="FI471" s="82"/>
      <c r="FJ471" s="82"/>
      <c r="FK471" s="82"/>
      <c r="FL471" s="82"/>
      <c r="FM471" s="82"/>
      <c r="FN471" s="82"/>
      <c r="FO471" s="82"/>
      <c r="FP471" s="82"/>
      <c r="FQ471" s="82"/>
      <c r="FR471" s="82"/>
      <c r="FS471" s="82"/>
      <c r="FT471" s="82"/>
      <c r="FU471" s="82"/>
      <c r="FV471" s="82"/>
      <c r="FW471" s="82"/>
    </row>
    <row r="472" spans="1:179" s="85" customFormat="1">
      <c r="A472" s="356" t="s">
        <v>319</v>
      </c>
      <c r="B472" s="291" t="s">
        <v>321</v>
      </c>
      <c r="C472" s="268"/>
      <c r="D472" s="268"/>
      <c r="E472" s="91">
        <v>79434</v>
      </c>
      <c r="F472" s="86"/>
      <c r="G472" s="86">
        <v>0</v>
      </c>
      <c r="H472" s="86">
        <v>79434</v>
      </c>
      <c r="I472" s="86">
        <v>78500</v>
      </c>
      <c r="J472" s="86"/>
      <c r="K472" s="86"/>
      <c r="L472" s="86"/>
      <c r="M472" s="86">
        <f t="shared" si="54"/>
        <v>70336.202000000005</v>
      </c>
      <c r="N472" s="86"/>
      <c r="O472" s="86"/>
      <c r="P472" s="86">
        <v>70336.202000000005</v>
      </c>
      <c r="Q472" s="104">
        <f t="shared" si="55"/>
        <v>3000</v>
      </c>
      <c r="R472" s="86">
        <v>0</v>
      </c>
      <c r="S472" s="86">
        <v>0</v>
      </c>
      <c r="T472" s="86">
        <v>3000</v>
      </c>
      <c r="U472" s="86">
        <v>0</v>
      </c>
      <c r="V472" s="86">
        <v>0</v>
      </c>
      <c r="W472" s="86">
        <v>0</v>
      </c>
      <c r="X472" s="86"/>
      <c r="Y472" s="86">
        <v>0</v>
      </c>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82"/>
      <c r="BH472" s="82"/>
      <c r="BI472" s="82"/>
      <c r="BJ472" s="82"/>
      <c r="BK472" s="82"/>
      <c r="BL472" s="82"/>
      <c r="BM472" s="82"/>
      <c r="BN472" s="82"/>
      <c r="BO472" s="82"/>
      <c r="BP472" s="82"/>
      <c r="BQ472" s="82"/>
      <c r="BR472" s="82"/>
      <c r="BS472" s="82"/>
      <c r="BT472" s="82"/>
      <c r="BU472" s="82"/>
      <c r="BV472" s="82"/>
      <c r="BW472" s="82"/>
      <c r="BX472" s="82"/>
      <c r="BY472" s="82"/>
      <c r="BZ472" s="82"/>
      <c r="CA472" s="82"/>
      <c r="CB472" s="82"/>
      <c r="CC472" s="82"/>
      <c r="CD472" s="82"/>
      <c r="CE472" s="82"/>
      <c r="CF472" s="82"/>
      <c r="CG472" s="82"/>
      <c r="CH472" s="82"/>
      <c r="CI472" s="82"/>
      <c r="CJ472" s="82"/>
      <c r="CK472" s="82"/>
      <c r="CL472" s="82"/>
      <c r="CM472" s="82"/>
      <c r="CN472" s="82"/>
      <c r="CO472" s="82"/>
      <c r="CP472" s="82"/>
      <c r="CQ472" s="82"/>
      <c r="CR472" s="82"/>
      <c r="CS472" s="82"/>
      <c r="CT472" s="82"/>
      <c r="CU472" s="82"/>
      <c r="CV472" s="82"/>
      <c r="CW472" s="82"/>
      <c r="CX472" s="82"/>
      <c r="CY472" s="82"/>
      <c r="CZ472" s="82"/>
      <c r="DA472" s="82"/>
      <c r="DB472" s="82"/>
      <c r="DC472" s="82"/>
      <c r="DD472" s="82"/>
      <c r="DE472" s="82"/>
      <c r="DF472" s="82"/>
      <c r="DG472" s="82"/>
      <c r="DH472" s="82"/>
      <c r="DI472" s="82"/>
      <c r="DJ472" s="82"/>
      <c r="DK472" s="82"/>
      <c r="DL472" s="82"/>
      <c r="DM472" s="82"/>
      <c r="DN472" s="82"/>
      <c r="DO472" s="82"/>
      <c r="DP472" s="82"/>
      <c r="DQ472" s="82"/>
      <c r="DR472" s="82"/>
      <c r="DS472" s="82"/>
      <c r="DT472" s="82"/>
      <c r="DU472" s="82"/>
      <c r="DV472" s="82"/>
      <c r="DW472" s="82"/>
      <c r="DX472" s="82"/>
      <c r="DY472" s="82"/>
      <c r="DZ472" s="82"/>
      <c r="EA472" s="82"/>
      <c r="EB472" s="82"/>
      <c r="EC472" s="82"/>
      <c r="ED472" s="82"/>
      <c r="EE472" s="82"/>
      <c r="EF472" s="82"/>
      <c r="EG472" s="82"/>
      <c r="EH472" s="82"/>
      <c r="EI472" s="82"/>
      <c r="EJ472" s="82"/>
      <c r="EK472" s="82"/>
      <c r="EL472" s="82"/>
      <c r="EM472" s="82"/>
      <c r="EN472" s="82"/>
      <c r="EO472" s="82"/>
      <c r="EP472" s="82"/>
      <c r="EQ472" s="82"/>
      <c r="ER472" s="82"/>
      <c r="ES472" s="82"/>
      <c r="ET472" s="82"/>
      <c r="EU472" s="82"/>
      <c r="EV472" s="82"/>
      <c r="EW472" s="82"/>
      <c r="EX472" s="82"/>
      <c r="EY472" s="82"/>
      <c r="EZ472" s="82"/>
      <c r="FA472" s="82"/>
      <c r="FB472" s="82"/>
      <c r="FC472" s="82"/>
      <c r="FD472" s="82"/>
      <c r="FE472" s="82"/>
      <c r="FF472" s="82"/>
      <c r="FG472" s="82"/>
      <c r="FH472" s="82"/>
      <c r="FI472" s="82"/>
      <c r="FJ472" s="82"/>
      <c r="FK472" s="82"/>
      <c r="FL472" s="82"/>
      <c r="FM472" s="82"/>
      <c r="FN472" s="82"/>
      <c r="FO472" s="82"/>
      <c r="FP472" s="82"/>
      <c r="FQ472" s="82"/>
      <c r="FR472" s="82"/>
      <c r="FS472" s="82"/>
      <c r="FT472" s="82"/>
      <c r="FU472" s="82"/>
      <c r="FV472" s="82"/>
      <c r="FW472" s="82"/>
    </row>
    <row r="473" spans="1:179" s="85" customFormat="1" ht="25.5">
      <c r="A473" s="352">
        <v>1</v>
      </c>
      <c r="B473" s="276" t="s">
        <v>1150</v>
      </c>
      <c r="C473" s="271" t="s">
        <v>854</v>
      </c>
      <c r="D473" s="271" t="s">
        <v>1187</v>
      </c>
      <c r="E473" s="91">
        <v>79434</v>
      </c>
      <c r="F473" s="86"/>
      <c r="G473" s="88"/>
      <c r="H473" s="88">
        <v>79434</v>
      </c>
      <c r="I473" s="86">
        <v>78500</v>
      </c>
      <c r="J473" s="86"/>
      <c r="K473" s="86"/>
      <c r="L473" s="88"/>
      <c r="M473" s="86">
        <f t="shared" si="54"/>
        <v>70336.202000000005</v>
      </c>
      <c r="N473" s="86"/>
      <c r="O473" s="88"/>
      <c r="P473" s="88">
        <v>70336.202000000005</v>
      </c>
      <c r="Q473" s="104">
        <f t="shared" si="55"/>
        <v>3000</v>
      </c>
      <c r="R473" s="86"/>
      <c r="S473" s="86"/>
      <c r="T473" s="88">
        <v>3000</v>
      </c>
      <c r="U473" s="88"/>
      <c r="V473" s="88"/>
      <c r="W473" s="88"/>
      <c r="X473" s="88"/>
      <c r="Y473" s="88"/>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c r="CR473" s="82"/>
      <c r="CS473" s="82"/>
      <c r="CT473" s="82"/>
      <c r="CU473" s="82"/>
      <c r="CV473" s="82"/>
      <c r="CW473" s="82"/>
      <c r="CX473" s="82"/>
      <c r="CY473" s="82"/>
      <c r="CZ473" s="82"/>
      <c r="DA473" s="82"/>
      <c r="DB473" s="82"/>
      <c r="DC473" s="82"/>
      <c r="DD473" s="82"/>
      <c r="DE473" s="82"/>
      <c r="DF473" s="82"/>
      <c r="DG473" s="82"/>
      <c r="DH473" s="82"/>
      <c r="DI473" s="82"/>
      <c r="DJ473" s="82"/>
      <c r="DK473" s="82"/>
      <c r="DL473" s="82"/>
      <c r="DM473" s="82"/>
      <c r="DN473" s="82"/>
      <c r="DO473" s="82"/>
      <c r="DP473" s="82"/>
      <c r="DQ473" s="82"/>
      <c r="DR473" s="82"/>
      <c r="DS473" s="82"/>
      <c r="DT473" s="82"/>
      <c r="DU473" s="82"/>
      <c r="DV473" s="82"/>
      <c r="DW473" s="82"/>
      <c r="DX473" s="82"/>
      <c r="DY473" s="82"/>
      <c r="DZ473" s="82"/>
      <c r="EA473" s="82"/>
      <c r="EB473" s="82"/>
      <c r="EC473" s="82"/>
      <c r="ED473" s="82"/>
      <c r="EE473" s="82"/>
      <c r="EF473" s="82"/>
      <c r="EG473" s="82"/>
      <c r="EH473" s="82"/>
      <c r="EI473" s="82"/>
      <c r="EJ473" s="82"/>
      <c r="EK473" s="82"/>
      <c r="EL473" s="82"/>
      <c r="EM473" s="82"/>
      <c r="EN473" s="82"/>
      <c r="EO473" s="82"/>
      <c r="EP473" s="82"/>
      <c r="EQ473" s="82"/>
      <c r="ER473" s="82"/>
      <c r="ES473" s="82"/>
      <c r="ET473" s="82"/>
      <c r="EU473" s="82"/>
      <c r="EV473" s="82"/>
      <c r="EW473" s="82"/>
      <c r="EX473" s="82"/>
      <c r="EY473" s="82"/>
      <c r="EZ473" s="82"/>
      <c r="FA473" s="82"/>
      <c r="FB473" s="82"/>
      <c r="FC473" s="82"/>
      <c r="FD473" s="82"/>
      <c r="FE473" s="82"/>
      <c r="FF473" s="82"/>
      <c r="FG473" s="82"/>
      <c r="FH473" s="82"/>
      <c r="FI473" s="82"/>
      <c r="FJ473" s="82"/>
      <c r="FK473" s="82"/>
      <c r="FL473" s="82"/>
      <c r="FM473" s="82"/>
      <c r="FN473" s="82"/>
      <c r="FO473" s="82"/>
      <c r="FP473" s="82"/>
      <c r="FQ473" s="82"/>
      <c r="FR473" s="82"/>
      <c r="FS473" s="82"/>
      <c r="FT473" s="82"/>
      <c r="FU473" s="82"/>
      <c r="FV473" s="82"/>
      <c r="FW473" s="82"/>
    </row>
    <row r="474" spans="1:179" s="85" customFormat="1">
      <c r="A474" s="356" t="s">
        <v>320</v>
      </c>
      <c r="B474" s="291" t="s">
        <v>332</v>
      </c>
      <c r="C474" s="271"/>
      <c r="D474" s="271"/>
      <c r="E474" s="91">
        <v>76958.233999999997</v>
      </c>
      <c r="F474" s="86"/>
      <c r="G474" s="88">
        <v>0</v>
      </c>
      <c r="H474" s="88">
        <v>49768.233999999997</v>
      </c>
      <c r="I474" s="86">
        <v>67289.959711000003</v>
      </c>
      <c r="J474" s="86"/>
      <c r="K474" s="86"/>
      <c r="L474" s="88"/>
      <c r="M474" s="86">
        <f t="shared" si="54"/>
        <v>43143.183999999994</v>
      </c>
      <c r="N474" s="86"/>
      <c r="O474" s="88"/>
      <c r="P474" s="88">
        <v>43143.183999999994</v>
      </c>
      <c r="Q474" s="104">
        <f t="shared" si="55"/>
        <v>4244</v>
      </c>
      <c r="R474" s="86">
        <v>0</v>
      </c>
      <c r="S474" s="86">
        <v>0</v>
      </c>
      <c r="T474" s="88">
        <v>1244</v>
      </c>
      <c r="U474" s="88">
        <v>3000</v>
      </c>
      <c r="V474" s="88">
        <v>0</v>
      </c>
      <c r="W474" s="88">
        <v>0</v>
      </c>
      <c r="X474" s="88"/>
      <c r="Y474" s="88">
        <v>0</v>
      </c>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c r="BH474" s="82"/>
      <c r="BI474" s="82"/>
      <c r="BJ474" s="82"/>
      <c r="BK474" s="82"/>
      <c r="BL474" s="82"/>
      <c r="BM474" s="82"/>
      <c r="BN474" s="82"/>
      <c r="BO474" s="82"/>
      <c r="BP474" s="82"/>
      <c r="BQ474" s="82"/>
      <c r="BR474" s="82"/>
      <c r="BS474" s="82"/>
      <c r="BT474" s="82"/>
      <c r="BU474" s="82"/>
      <c r="BV474" s="82"/>
      <c r="BW474" s="82"/>
      <c r="BX474" s="82"/>
      <c r="BY474" s="82"/>
      <c r="BZ474" s="82"/>
      <c r="CA474" s="82"/>
      <c r="CB474" s="82"/>
      <c r="CC474" s="82"/>
      <c r="CD474" s="82"/>
      <c r="CE474" s="82"/>
      <c r="CF474" s="82"/>
      <c r="CG474" s="82"/>
      <c r="CH474" s="82"/>
      <c r="CI474" s="82"/>
      <c r="CJ474" s="82"/>
      <c r="CK474" s="82"/>
      <c r="CL474" s="82"/>
      <c r="CM474" s="82"/>
      <c r="CN474" s="82"/>
      <c r="CO474" s="82"/>
      <c r="CP474" s="82"/>
      <c r="CQ474" s="82"/>
      <c r="CR474" s="82"/>
      <c r="CS474" s="82"/>
      <c r="CT474" s="82"/>
      <c r="CU474" s="82"/>
      <c r="CV474" s="82"/>
      <c r="CW474" s="82"/>
      <c r="CX474" s="82"/>
      <c r="CY474" s="82"/>
      <c r="CZ474" s="82"/>
      <c r="DA474" s="82"/>
      <c r="DB474" s="82"/>
      <c r="DC474" s="82"/>
      <c r="DD474" s="82"/>
      <c r="DE474" s="82"/>
      <c r="DF474" s="82"/>
      <c r="DG474" s="82"/>
      <c r="DH474" s="82"/>
      <c r="DI474" s="82"/>
      <c r="DJ474" s="82"/>
      <c r="DK474" s="82"/>
      <c r="DL474" s="82"/>
      <c r="DM474" s="82"/>
      <c r="DN474" s="82"/>
      <c r="DO474" s="82"/>
      <c r="DP474" s="82"/>
      <c r="DQ474" s="82"/>
      <c r="DR474" s="82"/>
      <c r="DS474" s="82"/>
      <c r="DT474" s="82"/>
      <c r="DU474" s="82"/>
      <c r="DV474" s="82"/>
      <c r="DW474" s="82"/>
      <c r="DX474" s="82"/>
      <c r="DY474" s="82"/>
      <c r="DZ474" s="82"/>
      <c r="EA474" s="82"/>
      <c r="EB474" s="82"/>
      <c r="EC474" s="82"/>
      <c r="ED474" s="82"/>
      <c r="EE474" s="82"/>
      <c r="EF474" s="82"/>
      <c r="EG474" s="82"/>
      <c r="EH474" s="82"/>
      <c r="EI474" s="82"/>
      <c r="EJ474" s="82"/>
      <c r="EK474" s="82"/>
      <c r="EL474" s="82"/>
      <c r="EM474" s="82"/>
      <c r="EN474" s="82"/>
      <c r="EO474" s="82"/>
      <c r="EP474" s="82"/>
      <c r="EQ474" s="82"/>
      <c r="ER474" s="82"/>
      <c r="ES474" s="82"/>
      <c r="ET474" s="82"/>
      <c r="EU474" s="82"/>
      <c r="EV474" s="82"/>
      <c r="EW474" s="82"/>
      <c r="EX474" s="82"/>
      <c r="EY474" s="82"/>
      <c r="EZ474" s="82"/>
      <c r="FA474" s="82"/>
      <c r="FB474" s="82"/>
      <c r="FC474" s="82"/>
      <c r="FD474" s="82"/>
      <c r="FE474" s="82"/>
      <c r="FF474" s="82"/>
      <c r="FG474" s="82"/>
      <c r="FH474" s="82"/>
      <c r="FI474" s="82"/>
      <c r="FJ474" s="82"/>
      <c r="FK474" s="82"/>
      <c r="FL474" s="82"/>
      <c r="FM474" s="82"/>
      <c r="FN474" s="82"/>
      <c r="FO474" s="82"/>
      <c r="FP474" s="82"/>
      <c r="FQ474" s="82"/>
      <c r="FR474" s="82"/>
      <c r="FS474" s="82"/>
      <c r="FT474" s="82"/>
      <c r="FU474" s="82"/>
      <c r="FV474" s="82"/>
      <c r="FW474" s="82"/>
    </row>
    <row r="475" spans="1:179" s="85" customFormat="1" ht="25.5">
      <c r="A475" s="352">
        <v>1</v>
      </c>
      <c r="B475" s="276" t="s">
        <v>1151</v>
      </c>
      <c r="C475" s="421" t="s">
        <v>854</v>
      </c>
      <c r="D475" s="271" t="s">
        <v>1188</v>
      </c>
      <c r="E475" s="91">
        <v>7000</v>
      </c>
      <c r="F475" s="86"/>
      <c r="G475" s="86"/>
      <c r="H475" s="86">
        <v>7000</v>
      </c>
      <c r="I475" s="86">
        <v>6500</v>
      </c>
      <c r="J475" s="86"/>
      <c r="K475" s="86"/>
      <c r="L475" s="86"/>
      <c r="M475" s="86">
        <f t="shared" si="54"/>
        <v>5820</v>
      </c>
      <c r="N475" s="86"/>
      <c r="O475" s="86"/>
      <c r="P475" s="86">
        <v>5820</v>
      </c>
      <c r="Q475" s="104">
        <f t="shared" si="55"/>
        <v>880</v>
      </c>
      <c r="R475" s="86"/>
      <c r="S475" s="86"/>
      <c r="T475" s="88">
        <v>880</v>
      </c>
      <c r="U475" s="86"/>
      <c r="V475" s="86"/>
      <c r="W475" s="86"/>
      <c r="X475" s="86"/>
      <c r="Y475" s="86"/>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c r="CA475" s="82"/>
      <c r="CB475" s="82"/>
      <c r="CC475" s="82"/>
      <c r="CD475" s="82"/>
      <c r="CE475" s="82"/>
      <c r="CF475" s="82"/>
      <c r="CG475" s="82"/>
      <c r="CH475" s="82"/>
      <c r="CI475" s="82"/>
      <c r="CJ475" s="82"/>
      <c r="CK475" s="82"/>
      <c r="CL475" s="82"/>
      <c r="CM475" s="82"/>
      <c r="CN475" s="82"/>
      <c r="CO475" s="82"/>
      <c r="CP475" s="82"/>
      <c r="CQ475" s="82"/>
      <c r="CR475" s="82"/>
      <c r="CS475" s="82"/>
      <c r="CT475" s="82"/>
      <c r="CU475" s="82"/>
      <c r="CV475" s="82"/>
      <c r="CW475" s="82"/>
      <c r="CX475" s="82"/>
      <c r="CY475" s="82"/>
      <c r="CZ475" s="82"/>
      <c r="DA475" s="82"/>
      <c r="DB475" s="82"/>
      <c r="DC475" s="82"/>
      <c r="DD475" s="82"/>
      <c r="DE475" s="82"/>
      <c r="DF475" s="82"/>
      <c r="DG475" s="82"/>
      <c r="DH475" s="82"/>
      <c r="DI475" s="82"/>
      <c r="DJ475" s="82"/>
      <c r="DK475" s="82"/>
      <c r="DL475" s="82"/>
      <c r="DM475" s="82"/>
      <c r="DN475" s="82"/>
      <c r="DO475" s="82"/>
      <c r="DP475" s="82"/>
      <c r="DQ475" s="82"/>
      <c r="DR475" s="82"/>
      <c r="DS475" s="82"/>
      <c r="DT475" s="82"/>
      <c r="DU475" s="82"/>
      <c r="DV475" s="82"/>
      <c r="DW475" s="82"/>
      <c r="DX475" s="82"/>
      <c r="DY475" s="82"/>
      <c r="DZ475" s="82"/>
      <c r="EA475" s="82"/>
      <c r="EB475" s="82"/>
      <c r="EC475" s="82"/>
      <c r="ED475" s="82"/>
      <c r="EE475" s="82"/>
      <c r="EF475" s="82"/>
      <c r="EG475" s="82"/>
      <c r="EH475" s="82"/>
      <c r="EI475" s="82"/>
      <c r="EJ475" s="82"/>
      <c r="EK475" s="82"/>
      <c r="EL475" s="82"/>
      <c r="EM475" s="82"/>
      <c r="EN475" s="82"/>
      <c r="EO475" s="82"/>
      <c r="EP475" s="82"/>
      <c r="EQ475" s="82"/>
      <c r="ER475" s="82"/>
      <c r="ES475" s="82"/>
      <c r="ET475" s="82"/>
      <c r="EU475" s="82"/>
      <c r="EV475" s="82"/>
      <c r="EW475" s="82"/>
      <c r="EX475" s="82"/>
      <c r="EY475" s="82"/>
      <c r="EZ475" s="82"/>
      <c r="FA475" s="82"/>
      <c r="FB475" s="82"/>
      <c r="FC475" s="82"/>
      <c r="FD475" s="82"/>
      <c r="FE475" s="82"/>
      <c r="FF475" s="82"/>
      <c r="FG475" s="82"/>
      <c r="FH475" s="82"/>
      <c r="FI475" s="82"/>
      <c r="FJ475" s="82"/>
      <c r="FK475" s="82"/>
      <c r="FL475" s="82"/>
      <c r="FM475" s="82"/>
      <c r="FN475" s="82"/>
      <c r="FO475" s="82"/>
      <c r="FP475" s="82"/>
      <c r="FQ475" s="82"/>
      <c r="FR475" s="82"/>
      <c r="FS475" s="82"/>
      <c r="FT475" s="82"/>
      <c r="FU475" s="82"/>
      <c r="FV475" s="82"/>
      <c r="FW475" s="82"/>
    </row>
    <row r="476" spans="1:179" s="85" customFormat="1" ht="25.5">
      <c r="A476" s="352">
        <v>2</v>
      </c>
      <c r="B476" s="276" t="s">
        <v>1152</v>
      </c>
      <c r="C476" s="421"/>
      <c r="D476" s="271" t="s">
        <v>1189</v>
      </c>
      <c r="E476" s="91">
        <v>9398</v>
      </c>
      <c r="F476" s="86"/>
      <c r="G476" s="86"/>
      <c r="H476" s="86">
        <v>9398</v>
      </c>
      <c r="I476" s="86">
        <v>9587.9597109999995</v>
      </c>
      <c r="J476" s="86"/>
      <c r="K476" s="86"/>
      <c r="L476" s="86"/>
      <c r="M476" s="86">
        <f t="shared" si="54"/>
        <v>9563.6170000000002</v>
      </c>
      <c r="N476" s="86"/>
      <c r="O476" s="86"/>
      <c r="P476" s="86">
        <v>9563.6170000000002</v>
      </c>
      <c r="Q476" s="104">
        <f t="shared" si="55"/>
        <v>24</v>
      </c>
      <c r="R476" s="86"/>
      <c r="S476" s="86"/>
      <c r="T476" s="88">
        <v>24</v>
      </c>
      <c r="U476" s="86"/>
      <c r="V476" s="86"/>
      <c r="W476" s="86"/>
      <c r="X476" s="86"/>
      <c r="Y476" s="86"/>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c r="DH476" s="82"/>
      <c r="DI476" s="82"/>
      <c r="DJ476" s="82"/>
      <c r="DK476" s="82"/>
      <c r="DL476" s="82"/>
      <c r="DM476" s="82"/>
      <c r="DN476" s="82"/>
      <c r="DO476" s="82"/>
      <c r="DP476" s="82"/>
      <c r="DQ476" s="82"/>
      <c r="DR476" s="82"/>
      <c r="DS476" s="82"/>
      <c r="DT476" s="82"/>
      <c r="DU476" s="82"/>
      <c r="DV476" s="82"/>
      <c r="DW476" s="82"/>
      <c r="DX476" s="82"/>
      <c r="DY476" s="82"/>
      <c r="DZ476" s="82"/>
      <c r="EA476" s="82"/>
      <c r="EB476" s="82"/>
      <c r="EC476" s="82"/>
      <c r="ED476" s="82"/>
      <c r="EE476" s="82"/>
      <c r="EF476" s="82"/>
      <c r="EG476" s="82"/>
      <c r="EH476" s="82"/>
      <c r="EI476" s="82"/>
      <c r="EJ476" s="82"/>
      <c r="EK476" s="82"/>
      <c r="EL476" s="82"/>
      <c r="EM476" s="82"/>
      <c r="EN476" s="82"/>
      <c r="EO476" s="82"/>
      <c r="EP476" s="82"/>
      <c r="EQ476" s="82"/>
      <c r="ER476" s="82"/>
      <c r="ES476" s="82"/>
      <c r="ET476" s="82"/>
      <c r="EU476" s="82"/>
      <c r="EV476" s="82"/>
      <c r="EW476" s="82"/>
      <c r="EX476" s="82"/>
      <c r="EY476" s="82"/>
      <c r="EZ476" s="82"/>
      <c r="FA476" s="82"/>
      <c r="FB476" s="82"/>
      <c r="FC476" s="82"/>
      <c r="FD476" s="82"/>
      <c r="FE476" s="82"/>
      <c r="FF476" s="82"/>
      <c r="FG476" s="82"/>
      <c r="FH476" s="82"/>
      <c r="FI476" s="82"/>
      <c r="FJ476" s="82"/>
      <c r="FK476" s="82"/>
      <c r="FL476" s="82"/>
      <c r="FM476" s="82"/>
      <c r="FN476" s="82"/>
      <c r="FO476" s="82"/>
      <c r="FP476" s="82"/>
      <c r="FQ476" s="82"/>
      <c r="FR476" s="82"/>
      <c r="FS476" s="82"/>
      <c r="FT476" s="82"/>
      <c r="FU476" s="82"/>
      <c r="FV476" s="82"/>
      <c r="FW476" s="82"/>
    </row>
    <row r="477" spans="1:179" s="85" customFormat="1" ht="51">
      <c r="A477" s="346">
        <f>+A476+1</f>
        <v>3</v>
      </c>
      <c r="B477" s="266" t="s">
        <v>1153</v>
      </c>
      <c r="C477" s="279" t="s">
        <v>305</v>
      </c>
      <c r="D477" s="279" t="s">
        <v>1190</v>
      </c>
      <c r="E477" s="91">
        <v>5870.2340000000004</v>
      </c>
      <c r="F477" s="86"/>
      <c r="G477" s="88"/>
      <c r="H477" s="88">
        <v>5870.2340000000004</v>
      </c>
      <c r="I477" s="86"/>
      <c r="J477" s="86"/>
      <c r="K477" s="86"/>
      <c r="L477" s="88"/>
      <c r="M477" s="86">
        <f t="shared" si="54"/>
        <v>5260</v>
      </c>
      <c r="N477" s="86"/>
      <c r="O477" s="88"/>
      <c r="P477" s="88">
        <v>5260</v>
      </c>
      <c r="Q477" s="104">
        <f t="shared" si="55"/>
        <v>340</v>
      </c>
      <c r="R477" s="86"/>
      <c r="S477" s="86"/>
      <c r="T477" s="88">
        <v>340</v>
      </c>
      <c r="U477" s="88"/>
      <c r="V477" s="88"/>
      <c r="W477" s="88"/>
      <c r="X477" s="88"/>
      <c r="Y477" s="88"/>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c r="CA477" s="82"/>
      <c r="CB477" s="82"/>
      <c r="CC477" s="82"/>
      <c r="CD477" s="82"/>
      <c r="CE477" s="82"/>
      <c r="CF477" s="82"/>
      <c r="CG477" s="82"/>
      <c r="CH477" s="82"/>
      <c r="CI477" s="82"/>
      <c r="CJ477" s="82"/>
      <c r="CK477" s="82"/>
      <c r="CL477" s="82"/>
      <c r="CM477" s="82"/>
      <c r="CN477" s="82"/>
      <c r="CO477" s="82"/>
      <c r="CP477" s="82"/>
      <c r="CQ477" s="82"/>
      <c r="CR477" s="82"/>
      <c r="CS477" s="82"/>
      <c r="CT477" s="82"/>
      <c r="CU477" s="82"/>
      <c r="CV477" s="82"/>
      <c r="CW477" s="82"/>
      <c r="CX477" s="82"/>
      <c r="CY477" s="82"/>
      <c r="CZ477" s="82"/>
      <c r="DA477" s="82"/>
      <c r="DB477" s="82"/>
      <c r="DC477" s="82"/>
      <c r="DD477" s="82"/>
      <c r="DE477" s="82"/>
      <c r="DF477" s="82"/>
      <c r="DG477" s="82"/>
      <c r="DH477" s="82"/>
      <c r="DI477" s="82"/>
      <c r="DJ477" s="82"/>
      <c r="DK477" s="82"/>
      <c r="DL477" s="82"/>
      <c r="DM477" s="82"/>
      <c r="DN477" s="82"/>
      <c r="DO477" s="82"/>
      <c r="DP477" s="82"/>
      <c r="DQ477" s="82"/>
      <c r="DR477" s="82"/>
      <c r="DS477" s="82"/>
      <c r="DT477" s="82"/>
      <c r="DU477" s="82"/>
      <c r="DV477" s="82"/>
      <c r="DW477" s="82"/>
      <c r="DX477" s="82"/>
      <c r="DY477" s="82"/>
      <c r="DZ477" s="82"/>
      <c r="EA477" s="82"/>
      <c r="EB477" s="82"/>
      <c r="EC477" s="82"/>
      <c r="ED477" s="82"/>
      <c r="EE477" s="82"/>
      <c r="EF477" s="82"/>
      <c r="EG477" s="82"/>
      <c r="EH477" s="82"/>
      <c r="EI477" s="82"/>
      <c r="EJ477" s="82"/>
      <c r="EK477" s="82"/>
      <c r="EL477" s="82"/>
      <c r="EM477" s="82"/>
      <c r="EN477" s="82"/>
      <c r="EO477" s="82"/>
      <c r="EP477" s="82"/>
      <c r="EQ477" s="82"/>
      <c r="ER477" s="82"/>
      <c r="ES477" s="82"/>
      <c r="ET477" s="82"/>
      <c r="EU477" s="82"/>
      <c r="EV477" s="82"/>
      <c r="EW477" s="82"/>
      <c r="EX477" s="82"/>
      <c r="EY477" s="82"/>
      <c r="EZ477" s="82"/>
      <c r="FA477" s="82"/>
      <c r="FB477" s="82"/>
      <c r="FC477" s="82"/>
      <c r="FD477" s="82"/>
      <c r="FE477" s="82"/>
      <c r="FF477" s="82"/>
      <c r="FG477" s="82"/>
      <c r="FH477" s="82"/>
      <c r="FI477" s="82"/>
      <c r="FJ477" s="82"/>
      <c r="FK477" s="82"/>
      <c r="FL477" s="82"/>
      <c r="FM477" s="82"/>
      <c r="FN477" s="82"/>
      <c r="FO477" s="82"/>
      <c r="FP477" s="82"/>
      <c r="FQ477" s="82"/>
      <c r="FR477" s="82"/>
      <c r="FS477" s="82"/>
      <c r="FT477" s="82"/>
      <c r="FU477" s="82"/>
      <c r="FV477" s="82"/>
      <c r="FW477" s="82"/>
    </row>
    <row r="478" spans="1:179" s="85" customFormat="1" ht="51">
      <c r="A478" s="349">
        <v>4</v>
      </c>
      <c r="B478" s="334" t="s">
        <v>1154</v>
      </c>
      <c r="C478" s="271" t="s">
        <v>343</v>
      </c>
      <c r="D478" s="271" t="s">
        <v>1191</v>
      </c>
      <c r="E478" s="91">
        <v>54690</v>
      </c>
      <c r="F478" s="86"/>
      <c r="G478" s="88"/>
      <c r="H478" s="88">
        <v>27500</v>
      </c>
      <c r="I478" s="86">
        <v>51202</v>
      </c>
      <c r="J478" s="86"/>
      <c r="K478" s="86"/>
      <c r="L478" s="88"/>
      <c r="M478" s="86">
        <f t="shared" si="54"/>
        <v>22499.566999999999</v>
      </c>
      <c r="N478" s="86"/>
      <c r="O478" s="88"/>
      <c r="P478" s="88">
        <v>22499.566999999999</v>
      </c>
      <c r="Q478" s="104">
        <f t="shared" si="55"/>
        <v>3000</v>
      </c>
      <c r="R478" s="86"/>
      <c r="S478" s="86"/>
      <c r="T478" s="88"/>
      <c r="U478" s="88">
        <v>3000</v>
      </c>
      <c r="V478" s="88"/>
      <c r="W478" s="88"/>
      <c r="X478" s="88"/>
      <c r="Y478" s="88"/>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c r="CA478" s="82"/>
      <c r="CB478" s="82"/>
      <c r="CC478" s="82"/>
      <c r="CD478" s="82"/>
      <c r="CE478" s="82"/>
      <c r="CF478" s="82"/>
      <c r="CG478" s="82"/>
      <c r="CH478" s="82"/>
      <c r="CI478" s="82"/>
      <c r="CJ478" s="82"/>
      <c r="CK478" s="82"/>
      <c r="CL478" s="82"/>
      <c r="CM478" s="82"/>
      <c r="CN478" s="82"/>
      <c r="CO478" s="82"/>
      <c r="CP478" s="82"/>
      <c r="CQ478" s="82"/>
      <c r="CR478" s="82"/>
      <c r="CS478" s="82"/>
      <c r="CT478" s="82"/>
      <c r="CU478" s="82"/>
      <c r="CV478" s="82"/>
      <c r="CW478" s="82"/>
      <c r="CX478" s="82"/>
      <c r="CY478" s="82"/>
      <c r="CZ478" s="82"/>
      <c r="DA478" s="82"/>
      <c r="DB478" s="82"/>
      <c r="DC478" s="82"/>
      <c r="DD478" s="82"/>
      <c r="DE478" s="82"/>
      <c r="DF478" s="82"/>
      <c r="DG478" s="82"/>
      <c r="DH478" s="82"/>
      <c r="DI478" s="82"/>
      <c r="DJ478" s="82"/>
      <c r="DK478" s="82"/>
      <c r="DL478" s="82"/>
      <c r="DM478" s="82"/>
      <c r="DN478" s="82"/>
      <c r="DO478" s="82"/>
      <c r="DP478" s="82"/>
      <c r="DQ478" s="82"/>
      <c r="DR478" s="82"/>
      <c r="DS478" s="82"/>
      <c r="DT478" s="82"/>
      <c r="DU478" s="82"/>
      <c r="DV478" s="82"/>
      <c r="DW478" s="82"/>
      <c r="DX478" s="82"/>
      <c r="DY478" s="82"/>
      <c r="DZ478" s="82"/>
      <c r="EA478" s="82"/>
      <c r="EB478" s="82"/>
      <c r="EC478" s="82"/>
      <c r="ED478" s="82"/>
      <c r="EE478" s="82"/>
      <c r="EF478" s="82"/>
      <c r="EG478" s="82"/>
      <c r="EH478" s="82"/>
      <c r="EI478" s="82"/>
      <c r="EJ478" s="82"/>
      <c r="EK478" s="82"/>
      <c r="EL478" s="82"/>
      <c r="EM478" s="82"/>
      <c r="EN478" s="82"/>
      <c r="EO478" s="82"/>
      <c r="EP478" s="82"/>
      <c r="EQ478" s="82"/>
      <c r="ER478" s="82"/>
      <c r="ES478" s="82"/>
      <c r="ET478" s="82"/>
      <c r="EU478" s="82"/>
      <c r="EV478" s="82"/>
      <c r="EW478" s="82"/>
      <c r="EX478" s="82"/>
      <c r="EY478" s="82"/>
      <c r="EZ478" s="82"/>
      <c r="FA478" s="82"/>
      <c r="FB478" s="82"/>
      <c r="FC478" s="82"/>
      <c r="FD478" s="82"/>
      <c r="FE478" s="82"/>
      <c r="FF478" s="82"/>
      <c r="FG478" s="82"/>
      <c r="FH478" s="82"/>
      <c r="FI478" s="82"/>
      <c r="FJ478" s="82"/>
      <c r="FK478" s="82"/>
      <c r="FL478" s="82"/>
      <c r="FM478" s="82"/>
      <c r="FN478" s="82"/>
      <c r="FO478" s="82"/>
      <c r="FP478" s="82"/>
      <c r="FQ478" s="82"/>
      <c r="FR478" s="82"/>
      <c r="FS478" s="82"/>
      <c r="FT478" s="82"/>
      <c r="FU478" s="82"/>
      <c r="FV478" s="82"/>
      <c r="FW478" s="82"/>
    </row>
    <row r="479" spans="1:179" s="85" customFormat="1" ht="25.5">
      <c r="A479" s="356">
        <v>-2</v>
      </c>
      <c r="B479" s="267" t="s">
        <v>339</v>
      </c>
      <c r="C479" s="271"/>
      <c r="D479" s="271"/>
      <c r="E479" s="91">
        <v>74672.205000000002</v>
      </c>
      <c r="F479" s="86"/>
      <c r="G479" s="88">
        <v>14949.573</v>
      </c>
      <c r="H479" s="88">
        <v>63338.634000000005</v>
      </c>
      <c r="I479" s="86">
        <v>10718</v>
      </c>
      <c r="J479" s="86"/>
      <c r="K479" s="86"/>
      <c r="L479" s="88"/>
      <c r="M479" s="86">
        <f t="shared" si="54"/>
        <v>23527.678</v>
      </c>
      <c r="N479" s="86"/>
      <c r="O479" s="88"/>
      <c r="P479" s="88">
        <v>23527.678</v>
      </c>
      <c r="Q479" s="104">
        <f t="shared" si="55"/>
        <v>18700</v>
      </c>
      <c r="R479" s="86">
        <v>0</v>
      </c>
      <c r="S479" s="86">
        <v>0</v>
      </c>
      <c r="T479" s="88">
        <v>18700</v>
      </c>
      <c r="U479" s="88">
        <v>0</v>
      </c>
      <c r="V479" s="88">
        <v>0</v>
      </c>
      <c r="W479" s="88">
        <v>0</v>
      </c>
      <c r="X479" s="88"/>
      <c r="Y479" s="88">
        <v>0</v>
      </c>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82"/>
      <c r="EF479" s="82"/>
      <c r="EG479" s="82"/>
      <c r="EH479" s="82"/>
      <c r="EI479" s="82"/>
      <c r="EJ479" s="82"/>
      <c r="EK479" s="82"/>
      <c r="EL479" s="82"/>
      <c r="EM479" s="82"/>
      <c r="EN479" s="82"/>
      <c r="EO479" s="82"/>
      <c r="EP479" s="82"/>
      <c r="EQ479" s="82"/>
      <c r="ER479" s="82"/>
      <c r="ES479" s="82"/>
      <c r="ET479" s="82"/>
      <c r="EU479" s="82"/>
      <c r="EV479" s="82"/>
      <c r="EW479" s="82"/>
      <c r="EX479" s="82"/>
      <c r="EY479" s="82"/>
      <c r="EZ479" s="82"/>
      <c r="FA479" s="82"/>
      <c r="FB479" s="82"/>
      <c r="FC479" s="82"/>
      <c r="FD479" s="82"/>
      <c r="FE479" s="82"/>
      <c r="FF479" s="82"/>
      <c r="FG479" s="82"/>
      <c r="FH479" s="82"/>
      <c r="FI479" s="82"/>
      <c r="FJ479" s="82"/>
      <c r="FK479" s="82"/>
      <c r="FL479" s="82"/>
      <c r="FM479" s="82"/>
      <c r="FN479" s="82"/>
      <c r="FO479" s="82"/>
      <c r="FP479" s="82"/>
      <c r="FQ479" s="82"/>
      <c r="FR479" s="82"/>
      <c r="FS479" s="82"/>
      <c r="FT479" s="82"/>
      <c r="FU479" s="82"/>
      <c r="FV479" s="82"/>
      <c r="FW479" s="82"/>
    </row>
    <row r="480" spans="1:179" s="85" customFormat="1">
      <c r="A480" s="356" t="s">
        <v>319</v>
      </c>
      <c r="B480" s="291" t="s">
        <v>332</v>
      </c>
      <c r="C480" s="271"/>
      <c r="D480" s="271"/>
      <c r="E480" s="91">
        <v>74672.205000000002</v>
      </c>
      <c r="F480" s="86"/>
      <c r="G480" s="88">
        <v>14949.573</v>
      </c>
      <c r="H480" s="88">
        <v>63338.634000000005</v>
      </c>
      <c r="I480" s="86">
        <v>10718</v>
      </c>
      <c r="J480" s="86"/>
      <c r="K480" s="86"/>
      <c r="L480" s="88"/>
      <c r="M480" s="86">
        <f t="shared" si="54"/>
        <v>23527.678</v>
      </c>
      <c r="N480" s="86"/>
      <c r="O480" s="88"/>
      <c r="P480" s="88">
        <v>23527.678</v>
      </c>
      <c r="Q480" s="104">
        <f t="shared" si="55"/>
        <v>18700</v>
      </c>
      <c r="R480" s="86">
        <v>0</v>
      </c>
      <c r="S480" s="86">
        <v>0</v>
      </c>
      <c r="T480" s="88">
        <v>18700</v>
      </c>
      <c r="U480" s="88">
        <v>0</v>
      </c>
      <c r="V480" s="88">
        <v>0</v>
      </c>
      <c r="W480" s="88">
        <v>0</v>
      </c>
      <c r="X480" s="88"/>
      <c r="Y480" s="88">
        <v>0</v>
      </c>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c r="CA480" s="82"/>
      <c r="CB480" s="82"/>
      <c r="CC480" s="82"/>
      <c r="CD480" s="82"/>
      <c r="CE480" s="82"/>
      <c r="CF480" s="82"/>
      <c r="CG480" s="82"/>
      <c r="CH480" s="82"/>
      <c r="CI480" s="82"/>
      <c r="CJ480" s="82"/>
      <c r="CK480" s="82"/>
      <c r="CL480" s="82"/>
      <c r="CM480" s="82"/>
      <c r="CN480" s="82"/>
      <c r="CO480" s="82"/>
      <c r="CP480" s="82"/>
      <c r="CQ480" s="82"/>
      <c r="CR480" s="82"/>
      <c r="CS480" s="82"/>
      <c r="CT480" s="82"/>
      <c r="CU480" s="82"/>
      <c r="CV480" s="82"/>
      <c r="CW480" s="82"/>
      <c r="CX480" s="82"/>
      <c r="CY480" s="82"/>
      <c r="CZ480" s="82"/>
      <c r="DA480" s="82"/>
      <c r="DB480" s="82"/>
      <c r="DC480" s="82"/>
      <c r="DD480" s="82"/>
      <c r="DE480" s="82"/>
      <c r="DF480" s="82"/>
      <c r="DG480" s="82"/>
      <c r="DH480" s="82"/>
      <c r="DI480" s="82"/>
      <c r="DJ480" s="82"/>
      <c r="DK480" s="82"/>
      <c r="DL480" s="82"/>
      <c r="DM480" s="82"/>
      <c r="DN480" s="82"/>
      <c r="DO480" s="82"/>
      <c r="DP480" s="82"/>
      <c r="DQ480" s="82"/>
      <c r="DR480" s="82"/>
      <c r="DS480" s="82"/>
      <c r="DT480" s="82"/>
      <c r="DU480" s="82"/>
      <c r="DV480" s="82"/>
      <c r="DW480" s="82"/>
      <c r="DX480" s="82"/>
      <c r="DY480" s="82"/>
      <c r="DZ480" s="82"/>
      <c r="EA480" s="82"/>
      <c r="EB480" s="82"/>
      <c r="EC480" s="82"/>
      <c r="ED480" s="82"/>
      <c r="EE480" s="82"/>
      <c r="EF480" s="82"/>
      <c r="EG480" s="82"/>
      <c r="EH480" s="82"/>
      <c r="EI480" s="82"/>
      <c r="EJ480" s="82"/>
      <c r="EK480" s="82"/>
      <c r="EL480" s="82"/>
      <c r="EM480" s="82"/>
      <c r="EN480" s="82"/>
      <c r="EO480" s="82"/>
      <c r="EP480" s="82"/>
      <c r="EQ480" s="82"/>
      <c r="ER480" s="82"/>
      <c r="ES480" s="82"/>
      <c r="ET480" s="82"/>
      <c r="EU480" s="82"/>
      <c r="EV480" s="82"/>
      <c r="EW480" s="82"/>
      <c r="EX480" s="82"/>
      <c r="EY480" s="82"/>
      <c r="EZ480" s="82"/>
      <c r="FA480" s="82"/>
      <c r="FB480" s="82"/>
      <c r="FC480" s="82"/>
      <c r="FD480" s="82"/>
      <c r="FE480" s="82"/>
      <c r="FF480" s="82"/>
      <c r="FG480" s="82"/>
      <c r="FH480" s="82"/>
      <c r="FI480" s="82"/>
      <c r="FJ480" s="82"/>
      <c r="FK480" s="82"/>
      <c r="FL480" s="82"/>
      <c r="FM480" s="82"/>
      <c r="FN480" s="82"/>
      <c r="FO480" s="82"/>
      <c r="FP480" s="82"/>
      <c r="FQ480" s="82"/>
      <c r="FR480" s="82"/>
      <c r="FS480" s="82"/>
      <c r="FT480" s="82"/>
      <c r="FU480" s="82"/>
      <c r="FV480" s="82"/>
      <c r="FW480" s="82"/>
    </row>
    <row r="481" spans="1:179" s="85" customFormat="1" ht="25.5">
      <c r="A481" s="353">
        <v>1</v>
      </c>
      <c r="B481" s="266" t="s">
        <v>1155</v>
      </c>
      <c r="C481" s="271" t="s">
        <v>156</v>
      </c>
      <c r="D481" s="271" t="s">
        <v>1192</v>
      </c>
      <c r="E481" s="91">
        <v>14949.573</v>
      </c>
      <c r="F481" s="86"/>
      <c r="G481" s="88">
        <v>14949.573</v>
      </c>
      <c r="H481" s="88">
        <v>14949.573</v>
      </c>
      <c r="I481" s="86">
        <v>10718</v>
      </c>
      <c r="J481" s="86"/>
      <c r="K481" s="86"/>
      <c r="L481" s="88"/>
      <c r="M481" s="86">
        <f t="shared" si="54"/>
        <v>8327.6779999999999</v>
      </c>
      <c r="N481" s="86"/>
      <c r="O481" s="88"/>
      <c r="P481" s="88">
        <v>8327.6779999999999</v>
      </c>
      <c r="Q481" s="104">
        <f t="shared" si="55"/>
        <v>1500</v>
      </c>
      <c r="R481" s="86"/>
      <c r="S481" s="86"/>
      <c r="T481" s="88">
        <v>1500</v>
      </c>
      <c r="U481" s="88"/>
      <c r="V481" s="88"/>
      <c r="W481" s="88"/>
      <c r="X481" s="88"/>
      <c r="Y481" s="88"/>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A481" s="82"/>
      <c r="CB481" s="82"/>
      <c r="CC481" s="82"/>
      <c r="CD481" s="82"/>
      <c r="CE481" s="82"/>
      <c r="CF481" s="82"/>
      <c r="CG481" s="82"/>
      <c r="CH481" s="82"/>
      <c r="CI481" s="82"/>
      <c r="CJ481" s="82"/>
      <c r="CK481" s="82"/>
      <c r="CL481" s="82"/>
      <c r="CM481" s="82"/>
      <c r="CN481" s="82"/>
      <c r="CO481" s="82"/>
      <c r="CP481" s="82"/>
      <c r="CQ481" s="82"/>
      <c r="CR481" s="82"/>
      <c r="CS481" s="82"/>
      <c r="CT481" s="82"/>
      <c r="CU481" s="82"/>
      <c r="CV481" s="82"/>
      <c r="CW481" s="82"/>
      <c r="CX481" s="82"/>
      <c r="CY481" s="82"/>
      <c r="CZ481" s="82"/>
      <c r="DA481" s="82"/>
      <c r="DB481" s="82"/>
      <c r="DC481" s="82"/>
      <c r="DD481" s="82"/>
      <c r="DE481" s="82"/>
      <c r="DF481" s="82"/>
      <c r="DG481" s="82"/>
      <c r="DH481" s="82"/>
      <c r="DI481" s="82"/>
      <c r="DJ481" s="82"/>
      <c r="DK481" s="82"/>
      <c r="DL481" s="82"/>
      <c r="DM481" s="82"/>
      <c r="DN481" s="82"/>
      <c r="DO481" s="82"/>
      <c r="DP481" s="82"/>
      <c r="DQ481" s="82"/>
      <c r="DR481" s="82"/>
      <c r="DS481" s="82"/>
      <c r="DT481" s="82"/>
      <c r="DU481" s="82"/>
      <c r="DV481" s="82"/>
      <c r="DW481" s="82"/>
      <c r="DX481" s="82"/>
      <c r="DY481" s="82"/>
      <c r="DZ481" s="82"/>
      <c r="EA481" s="82"/>
      <c r="EB481" s="82"/>
      <c r="EC481" s="82"/>
      <c r="ED481" s="82"/>
      <c r="EE481" s="82"/>
      <c r="EF481" s="82"/>
      <c r="EG481" s="82"/>
      <c r="EH481" s="82"/>
      <c r="EI481" s="82"/>
      <c r="EJ481" s="82"/>
      <c r="EK481" s="82"/>
      <c r="EL481" s="82"/>
      <c r="EM481" s="82"/>
      <c r="EN481" s="82"/>
      <c r="EO481" s="82"/>
      <c r="EP481" s="82"/>
      <c r="EQ481" s="82"/>
      <c r="ER481" s="82"/>
      <c r="ES481" s="82"/>
      <c r="ET481" s="82"/>
      <c r="EU481" s="82"/>
      <c r="EV481" s="82"/>
      <c r="EW481" s="82"/>
      <c r="EX481" s="82"/>
      <c r="EY481" s="82"/>
      <c r="EZ481" s="82"/>
      <c r="FA481" s="82"/>
      <c r="FB481" s="82"/>
      <c r="FC481" s="82"/>
      <c r="FD481" s="82"/>
      <c r="FE481" s="82"/>
      <c r="FF481" s="82"/>
      <c r="FG481" s="82"/>
      <c r="FH481" s="82"/>
      <c r="FI481" s="82"/>
      <c r="FJ481" s="82"/>
      <c r="FK481" s="82"/>
      <c r="FL481" s="82"/>
      <c r="FM481" s="82"/>
      <c r="FN481" s="82"/>
      <c r="FO481" s="82"/>
      <c r="FP481" s="82"/>
      <c r="FQ481" s="82"/>
      <c r="FR481" s="82"/>
      <c r="FS481" s="82"/>
      <c r="FT481" s="82"/>
      <c r="FU481" s="82"/>
      <c r="FV481" s="82"/>
      <c r="FW481" s="82"/>
    </row>
    <row r="482" spans="1:179" s="85" customFormat="1" ht="41.25" customHeight="1">
      <c r="A482" s="353">
        <v>2</v>
      </c>
      <c r="B482" s="266" t="s">
        <v>1156</v>
      </c>
      <c r="C482" s="271" t="s">
        <v>305</v>
      </c>
      <c r="D482" s="271" t="s">
        <v>1193</v>
      </c>
      <c r="E482" s="91">
        <v>5994</v>
      </c>
      <c r="F482" s="86"/>
      <c r="G482" s="88"/>
      <c r="H482" s="88">
        <v>5994</v>
      </c>
      <c r="I482" s="86"/>
      <c r="J482" s="86"/>
      <c r="K482" s="86"/>
      <c r="L482" s="88"/>
      <c r="M482" s="86">
        <f t="shared" si="54"/>
        <v>0</v>
      </c>
      <c r="N482" s="86"/>
      <c r="O482" s="88"/>
      <c r="P482" s="88"/>
      <c r="Q482" s="104">
        <f t="shared" si="55"/>
        <v>1000</v>
      </c>
      <c r="R482" s="86"/>
      <c r="S482" s="86"/>
      <c r="T482" s="88">
        <v>1000</v>
      </c>
      <c r="U482" s="88"/>
      <c r="V482" s="88"/>
      <c r="W482" s="88"/>
      <c r="X482" s="88"/>
      <c r="Y482" s="88"/>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c r="BK482" s="82"/>
      <c r="BL482" s="82"/>
      <c r="BM482" s="82"/>
      <c r="BN482" s="82"/>
      <c r="BO482" s="82"/>
      <c r="BP482" s="82"/>
      <c r="BQ482" s="82"/>
      <c r="BR482" s="82"/>
      <c r="BS482" s="82"/>
      <c r="BT482" s="82"/>
      <c r="BU482" s="82"/>
      <c r="BV482" s="82"/>
      <c r="BW482" s="82"/>
      <c r="BX482" s="82"/>
      <c r="BY482" s="82"/>
      <c r="BZ482" s="82"/>
      <c r="CA482" s="82"/>
      <c r="CB482" s="82"/>
      <c r="CC482" s="82"/>
      <c r="CD482" s="82"/>
      <c r="CE482" s="82"/>
      <c r="CF482" s="82"/>
      <c r="CG482" s="82"/>
      <c r="CH482" s="82"/>
      <c r="CI482" s="82"/>
      <c r="CJ482" s="82"/>
      <c r="CK482" s="82"/>
      <c r="CL482" s="82"/>
      <c r="CM482" s="82"/>
      <c r="CN482" s="82"/>
      <c r="CO482" s="82"/>
      <c r="CP482" s="82"/>
      <c r="CQ482" s="82"/>
      <c r="CR482" s="82"/>
      <c r="CS482" s="82"/>
      <c r="CT482" s="82"/>
      <c r="CU482" s="82"/>
      <c r="CV482" s="82"/>
      <c r="CW482" s="82"/>
      <c r="CX482" s="82"/>
      <c r="CY482" s="82"/>
      <c r="CZ482" s="82"/>
      <c r="DA482" s="82"/>
      <c r="DB482" s="82"/>
      <c r="DC482" s="82"/>
      <c r="DD482" s="82"/>
      <c r="DE482" s="82"/>
      <c r="DF482" s="82"/>
      <c r="DG482" s="82"/>
      <c r="DH482" s="82"/>
      <c r="DI482" s="82"/>
      <c r="DJ482" s="82"/>
      <c r="DK482" s="82"/>
      <c r="DL482" s="82"/>
      <c r="DM482" s="82"/>
      <c r="DN482" s="82"/>
      <c r="DO482" s="82"/>
      <c r="DP482" s="82"/>
      <c r="DQ482" s="82"/>
      <c r="DR482" s="82"/>
      <c r="DS482" s="82"/>
      <c r="DT482" s="82"/>
      <c r="DU482" s="82"/>
      <c r="DV482" s="82"/>
      <c r="DW482" s="82"/>
      <c r="DX482" s="82"/>
      <c r="DY482" s="82"/>
      <c r="DZ482" s="82"/>
      <c r="EA482" s="82"/>
      <c r="EB482" s="82"/>
      <c r="EC482" s="82"/>
      <c r="ED482" s="82"/>
      <c r="EE482" s="82"/>
      <c r="EF482" s="82"/>
      <c r="EG482" s="82"/>
      <c r="EH482" s="82"/>
      <c r="EI482" s="82"/>
      <c r="EJ482" s="82"/>
      <c r="EK482" s="82"/>
      <c r="EL482" s="82"/>
      <c r="EM482" s="82"/>
      <c r="EN482" s="82"/>
      <c r="EO482" s="82"/>
      <c r="EP482" s="82"/>
      <c r="EQ482" s="82"/>
      <c r="ER482" s="82"/>
      <c r="ES482" s="82"/>
      <c r="ET482" s="82"/>
      <c r="EU482" s="82"/>
      <c r="EV482" s="82"/>
      <c r="EW482" s="82"/>
      <c r="EX482" s="82"/>
      <c r="EY482" s="82"/>
      <c r="EZ482" s="82"/>
      <c r="FA482" s="82"/>
      <c r="FB482" s="82"/>
      <c r="FC482" s="82"/>
      <c r="FD482" s="82"/>
      <c r="FE482" s="82"/>
      <c r="FF482" s="82"/>
      <c r="FG482" s="82"/>
      <c r="FH482" s="82"/>
      <c r="FI482" s="82"/>
      <c r="FJ482" s="82"/>
      <c r="FK482" s="82"/>
      <c r="FL482" s="82"/>
      <c r="FM482" s="82"/>
      <c r="FN482" s="82"/>
      <c r="FO482" s="82"/>
      <c r="FP482" s="82"/>
      <c r="FQ482" s="82"/>
      <c r="FR482" s="82"/>
      <c r="FS482" s="82"/>
      <c r="FT482" s="82"/>
      <c r="FU482" s="82"/>
      <c r="FV482" s="82"/>
      <c r="FW482" s="82"/>
    </row>
    <row r="483" spans="1:179" s="85" customFormat="1" ht="51">
      <c r="A483" s="346">
        <v>3</v>
      </c>
      <c r="B483" s="266" t="s">
        <v>1157</v>
      </c>
      <c r="C483" s="279" t="s">
        <v>640</v>
      </c>
      <c r="D483" s="116" t="s">
        <v>1194</v>
      </c>
      <c r="E483" s="91">
        <v>1049.097</v>
      </c>
      <c r="F483" s="86"/>
      <c r="G483" s="88"/>
      <c r="H483" s="88">
        <v>1049.097</v>
      </c>
      <c r="I483" s="86"/>
      <c r="J483" s="86"/>
      <c r="K483" s="86"/>
      <c r="L483" s="88"/>
      <c r="M483" s="86">
        <f t="shared" si="54"/>
        <v>400</v>
      </c>
      <c r="N483" s="86"/>
      <c r="O483" s="88"/>
      <c r="P483" s="88">
        <v>400</v>
      </c>
      <c r="Q483" s="104">
        <f t="shared" si="55"/>
        <v>400</v>
      </c>
      <c r="R483" s="86"/>
      <c r="S483" s="86"/>
      <c r="T483" s="88">
        <v>400</v>
      </c>
      <c r="U483" s="88"/>
      <c r="V483" s="88"/>
      <c r="W483" s="88"/>
      <c r="X483" s="88"/>
      <c r="Y483" s="88"/>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c r="BK483" s="82"/>
      <c r="BL483" s="82"/>
      <c r="BM483" s="82"/>
      <c r="BN483" s="82"/>
      <c r="BO483" s="82"/>
      <c r="BP483" s="82"/>
      <c r="BQ483" s="82"/>
      <c r="BR483" s="82"/>
      <c r="BS483" s="82"/>
      <c r="BT483" s="82"/>
      <c r="BU483" s="82"/>
      <c r="BV483" s="82"/>
      <c r="BW483" s="82"/>
      <c r="BX483" s="82"/>
      <c r="BY483" s="82"/>
      <c r="BZ483" s="82"/>
      <c r="CA483" s="82"/>
      <c r="CB483" s="82"/>
      <c r="CC483" s="82"/>
      <c r="CD483" s="82"/>
      <c r="CE483" s="82"/>
      <c r="CF483" s="82"/>
      <c r="CG483" s="82"/>
      <c r="CH483" s="82"/>
      <c r="CI483" s="82"/>
      <c r="CJ483" s="82"/>
      <c r="CK483" s="82"/>
      <c r="CL483" s="82"/>
      <c r="CM483" s="82"/>
      <c r="CN483" s="82"/>
      <c r="CO483" s="82"/>
      <c r="CP483" s="82"/>
      <c r="CQ483" s="82"/>
      <c r="CR483" s="82"/>
      <c r="CS483" s="82"/>
      <c r="CT483" s="82"/>
      <c r="CU483" s="82"/>
      <c r="CV483" s="82"/>
      <c r="CW483" s="82"/>
      <c r="CX483" s="82"/>
      <c r="CY483" s="82"/>
      <c r="CZ483" s="82"/>
      <c r="DA483" s="82"/>
      <c r="DB483" s="82"/>
      <c r="DC483" s="82"/>
      <c r="DD483" s="82"/>
      <c r="DE483" s="82"/>
      <c r="DF483" s="82"/>
      <c r="DG483" s="82"/>
      <c r="DH483" s="82"/>
      <c r="DI483" s="82"/>
      <c r="DJ483" s="82"/>
      <c r="DK483" s="82"/>
      <c r="DL483" s="82"/>
      <c r="DM483" s="82"/>
      <c r="DN483" s="82"/>
      <c r="DO483" s="82"/>
      <c r="DP483" s="82"/>
      <c r="DQ483" s="82"/>
      <c r="DR483" s="82"/>
      <c r="DS483" s="82"/>
      <c r="DT483" s="82"/>
      <c r="DU483" s="82"/>
      <c r="DV483" s="82"/>
      <c r="DW483" s="82"/>
      <c r="DX483" s="82"/>
      <c r="DY483" s="82"/>
      <c r="DZ483" s="82"/>
      <c r="EA483" s="82"/>
      <c r="EB483" s="82"/>
      <c r="EC483" s="82"/>
      <c r="ED483" s="82"/>
      <c r="EE483" s="82"/>
      <c r="EF483" s="82"/>
      <c r="EG483" s="82"/>
      <c r="EH483" s="82"/>
      <c r="EI483" s="82"/>
      <c r="EJ483" s="82"/>
      <c r="EK483" s="82"/>
      <c r="EL483" s="82"/>
      <c r="EM483" s="82"/>
      <c r="EN483" s="82"/>
      <c r="EO483" s="82"/>
      <c r="EP483" s="82"/>
      <c r="EQ483" s="82"/>
      <c r="ER483" s="82"/>
      <c r="ES483" s="82"/>
      <c r="ET483" s="82"/>
      <c r="EU483" s="82"/>
      <c r="EV483" s="82"/>
      <c r="EW483" s="82"/>
      <c r="EX483" s="82"/>
      <c r="EY483" s="82"/>
      <c r="EZ483" s="82"/>
      <c r="FA483" s="82"/>
      <c r="FB483" s="82"/>
      <c r="FC483" s="82"/>
      <c r="FD483" s="82"/>
      <c r="FE483" s="82"/>
      <c r="FF483" s="82"/>
      <c r="FG483" s="82"/>
      <c r="FH483" s="82"/>
      <c r="FI483" s="82"/>
      <c r="FJ483" s="82"/>
      <c r="FK483" s="82"/>
      <c r="FL483" s="82"/>
      <c r="FM483" s="82"/>
      <c r="FN483" s="82"/>
      <c r="FO483" s="82"/>
      <c r="FP483" s="82"/>
      <c r="FQ483" s="82"/>
      <c r="FR483" s="82"/>
      <c r="FS483" s="82"/>
      <c r="FT483" s="82"/>
      <c r="FU483" s="82"/>
      <c r="FV483" s="82"/>
      <c r="FW483" s="82"/>
    </row>
    <row r="484" spans="1:179" s="85" customFormat="1" ht="51">
      <c r="A484" s="346">
        <v>4</v>
      </c>
      <c r="B484" s="266" t="s">
        <v>1158</v>
      </c>
      <c r="C484" s="116" t="s">
        <v>205</v>
      </c>
      <c r="D484" s="116" t="s">
        <v>1195</v>
      </c>
      <c r="E484" s="91">
        <v>7000</v>
      </c>
      <c r="F484" s="86"/>
      <c r="G484" s="88"/>
      <c r="H484" s="88">
        <v>7000</v>
      </c>
      <c r="I484" s="86"/>
      <c r="J484" s="86"/>
      <c r="K484" s="86"/>
      <c r="L484" s="88"/>
      <c r="M484" s="86">
        <f t="shared" si="54"/>
        <v>5600</v>
      </c>
      <c r="N484" s="86"/>
      <c r="O484" s="88"/>
      <c r="P484" s="88">
        <v>5600</v>
      </c>
      <c r="Q484" s="104">
        <f t="shared" si="55"/>
        <v>700</v>
      </c>
      <c r="R484" s="86"/>
      <c r="S484" s="86"/>
      <c r="T484" s="88">
        <v>700</v>
      </c>
      <c r="U484" s="88"/>
      <c r="V484" s="88"/>
      <c r="W484" s="88"/>
      <c r="X484" s="88"/>
      <c r="Y484" s="88"/>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2"/>
      <c r="DI484" s="82"/>
      <c r="DJ484" s="82"/>
      <c r="DK484" s="82"/>
      <c r="DL484" s="82"/>
      <c r="DM484" s="82"/>
      <c r="DN484" s="82"/>
      <c r="DO484" s="82"/>
      <c r="DP484" s="82"/>
      <c r="DQ484" s="82"/>
      <c r="DR484" s="82"/>
      <c r="DS484" s="82"/>
      <c r="DT484" s="82"/>
      <c r="DU484" s="82"/>
      <c r="DV484" s="82"/>
      <c r="DW484" s="82"/>
      <c r="DX484" s="82"/>
      <c r="DY484" s="82"/>
      <c r="DZ484" s="82"/>
      <c r="EA484" s="82"/>
      <c r="EB484" s="82"/>
      <c r="EC484" s="82"/>
      <c r="ED484" s="82"/>
      <c r="EE484" s="82"/>
      <c r="EF484" s="82"/>
      <c r="EG484" s="82"/>
      <c r="EH484" s="82"/>
      <c r="EI484" s="82"/>
      <c r="EJ484" s="82"/>
      <c r="EK484" s="82"/>
      <c r="EL484" s="82"/>
      <c r="EM484" s="82"/>
      <c r="EN484" s="82"/>
      <c r="EO484" s="82"/>
      <c r="EP484" s="82"/>
      <c r="EQ484" s="82"/>
      <c r="ER484" s="82"/>
      <c r="ES484" s="82"/>
      <c r="ET484" s="82"/>
      <c r="EU484" s="82"/>
      <c r="EV484" s="82"/>
      <c r="EW484" s="82"/>
      <c r="EX484" s="82"/>
      <c r="EY484" s="82"/>
      <c r="EZ484" s="82"/>
      <c r="FA484" s="82"/>
      <c r="FB484" s="82"/>
      <c r="FC484" s="82"/>
      <c r="FD484" s="82"/>
      <c r="FE484" s="82"/>
      <c r="FF484" s="82"/>
      <c r="FG484" s="82"/>
      <c r="FH484" s="82"/>
      <c r="FI484" s="82"/>
      <c r="FJ484" s="82"/>
      <c r="FK484" s="82"/>
      <c r="FL484" s="82"/>
      <c r="FM484" s="82"/>
      <c r="FN484" s="82"/>
      <c r="FO484" s="82"/>
      <c r="FP484" s="82"/>
      <c r="FQ484" s="82"/>
      <c r="FR484" s="82"/>
      <c r="FS484" s="82"/>
      <c r="FT484" s="82"/>
      <c r="FU484" s="82"/>
      <c r="FV484" s="82"/>
      <c r="FW484" s="82"/>
    </row>
    <row r="485" spans="1:179" s="85" customFormat="1" ht="38.25">
      <c r="A485" s="346">
        <v>5</v>
      </c>
      <c r="B485" s="266" t="s">
        <v>1159</v>
      </c>
      <c r="C485" s="279" t="s">
        <v>148</v>
      </c>
      <c r="D485" s="116" t="s">
        <v>1196</v>
      </c>
      <c r="E485" s="91">
        <v>12345.964</v>
      </c>
      <c r="F485" s="86"/>
      <c r="G485" s="88"/>
      <c r="H485" s="88">
        <v>12345.964</v>
      </c>
      <c r="I485" s="86"/>
      <c r="J485" s="86"/>
      <c r="K485" s="86"/>
      <c r="L485" s="88"/>
      <c r="M485" s="86">
        <f t="shared" si="54"/>
        <v>5000</v>
      </c>
      <c r="N485" s="86"/>
      <c r="O485" s="88"/>
      <c r="P485" s="88">
        <v>5000</v>
      </c>
      <c r="Q485" s="104">
        <f t="shared" si="55"/>
        <v>4000</v>
      </c>
      <c r="R485" s="86"/>
      <c r="S485" s="86"/>
      <c r="T485" s="88">
        <v>4000</v>
      </c>
      <c r="U485" s="88"/>
      <c r="V485" s="88"/>
      <c r="W485" s="88"/>
      <c r="X485" s="88"/>
      <c r="Y485" s="88"/>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c r="CR485" s="82"/>
      <c r="CS485" s="82"/>
      <c r="CT485" s="82"/>
      <c r="CU485" s="82"/>
      <c r="CV485" s="82"/>
      <c r="CW485" s="82"/>
      <c r="CX485" s="82"/>
      <c r="CY485" s="82"/>
      <c r="CZ485" s="82"/>
      <c r="DA485" s="82"/>
      <c r="DB485" s="82"/>
      <c r="DC485" s="82"/>
      <c r="DD485" s="82"/>
      <c r="DE485" s="82"/>
      <c r="DF485" s="82"/>
      <c r="DG485" s="82"/>
      <c r="DH485" s="82"/>
      <c r="DI485" s="82"/>
      <c r="DJ485" s="82"/>
      <c r="DK485" s="82"/>
      <c r="DL485" s="82"/>
      <c r="DM485" s="82"/>
      <c r="DN485" s="82"/>
      <c r="DO485" s="82"/>
      <c r="DP485" s="82"/>
      <c r="DQ485" s="82"/>
      <c r="DR485" s="82"/>
      <c r="DS485" s="82"/>
      <c r="DT485" s="82"/>
      <c r="DU485" s="82"/>
      <c r="DV485" s="82"/>
      <c r="DW485" s="82"/>
      <c r="DX485" s="82"/>
      <c r="DY485" s="82"/>
      <c r="DZ485" s="82"/>
      <c r="EA485" s="82"/>
      <c r="EB485" s="82"/>
      <c r="EC485" s="82"/>
      <c r="ED485" s="82"/>
      <c r="EE485" s="82"/>
      <c r="EF485" s="82"/>
      <c r="EG485" s="82"/>
      <c r="EH485" s="82"/>
      <c r="EI485" s="82"/>
      <c r="EJ485" s="82"/>
      <c r="EK485" s="82"/>
      <c r="EL485" s="82"/>
      <c r="EM485" s="82"/>
      <c r="EN485" s="82"/>
      <c r="EO485" s="82"/>
      <c r="EP485" s="82"/>
      <c r="EQ485" s="82"/>
      <c r="ER485" s="82"/>
      <c r="ES485" s="82"/>
      <c r="ET485" s="82"/>
      <c r="EU485" s="82"/>
      <c r="EV485" s="82"/>
      <c r="EW485" s="82"/>
      <c r="EX485" s="82"/>
      <c r="EY485" s="82"/>
      <c r="EZ485" s="82"/>
      <c r="FA485" s="82"/>
      <c r="FB485" s="82"/>
      <c r="FC485" s="82"/>
      <c r="FD485" s="82"/>
      <c r="FE485" s="82"/>
      <c r="FF485" s="82"/>
      <c r="FG485" s="82"/>
      <c r="FH485" s="82"/>
      <c r="FI485" s="82"/>
      <c r="FJ485" s="82"/>
      <c r="FK485" s="82"/>
      <c r="FL485" s="82"/>
      <c r="FM485" s="82"/>
      <c r="FN485" s="82"/>
      <c r="FO485" s="82"/>
      <c r="FP485" s="82"/>
      <c r="FQ485" s="82"/>
      <c r="FR485" s="82"/>
      <c r="FS485" s="82"/>
      <c r="FT485" s="82"/>
      <c r="FU485" s="82"/>
      <c r="FV485" s="82"/>
      <c r="FW485" s="82"/>
    </row>
    <row r="486" spans="1:179" s="85" customFormat="1" ht="51">
      <c r="A486" s="346">
        <v>6</v>
      </c>
      <c r="B486" s="266" t="s">
        <v>1158</v>
      </c>
      <c r="C486" s="116" t="s">
        <v>205</v>
      </c>
      <c r="D486" s="116" t="s">
        <v>1195</v>
      </c>
      <c r="E486" s="91">
        <v>7000</v>
      </c>
      <c r="F486" s="86"/>
      <c r="G486" s="88"/>
      <c r="H486" s="88">
        <v>7000</v>
      </c>
      <c r="I486" s="86"/>
      <c r="J486" s="86"/>
      <c r="K486" s="86"/>
      <c r="L486" s="88"/>
      <c r="M486" s="86">
        <f t="shared" si="54"/>
        <v>3600</v>
      </c>
      <c r="N486" s="86"/>
      <c r="O486" s="88"/>
      <c r="P486" s="88">
        <v>3600</v>
      </c>
      <c r="Q486" s="104">
        <f t="shared" si="55"/>
        <v>3100</v>
      </c>
      <c r="R486" s="86"/>
      <c r="S486" s="86"/>
      <c r="T486" s="88">
        <v>3100</v>
      </c>
      <c r="U486" s="88"/>
      <c r="V486" s="88"/>
      <c r="W486" s="88"/>
      <c r="X486" s="88"/>
      <c r="Y486" s="88"/>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c r="BK486" s="82"/>
      <c r="BL486" s="82"/>
      <c r="BM486" s="82"/>
      <c r="BN486" s="82"/>
      <c r="BO486" s="82"/>
      <c r="BP486" s="82"/>
      <c r="BQ486" s="82"/>
      <c r="BR486" s="82"/>
      <c r="BS486" s="82"/>
      <c r="BT486" s="82"/>
      <c r="BU486" s="82"/>
      <c r="BV486" s="82"/>
      <c r="BW486" s="82"/>
      <c r="BX486" s="82"/>
      <c r="BY486" s="82"/>
      <c r="BZ486" s="82"/>
      <c r="CA486" s="82"/>
      <c r="CB486" s="82"/>
      <c r="CC486" s="82"/>
      <c r="CD486" s="82"/>
      <c r="CE486" s="82"/>
      <c r="CF486" s="82"/>
      <c r="CG486" s="82"/>
      <c r="CH486" s="82"/>
      <c r="CI486" s="82"/>
      <c r="CJ486" s="82"/>
      <c r="CK486" s="82"/>
      <c r="CL486" s="82"/>
      <c r="CM486" s="82"/>
      <c r="CN486" s="82"/>
      <c r="CO486" s="82"/>
      <c r="CP486" s="82"/>
      <c r="CQ486" s="82"/>
      <c r="CR486" s="82"/>
      <c r="CS486" s="82"/>
      <c r="CT486" s="82"/>
      <c r="CU486" s="82"/>
      <c r="CV486" s="82"/>
      <c r="CW486" s="82"/>
      <c r="CX486" s="82"/>
      <c r="CY486" s="82"/>
      <c r="CZ486" s="82"/>
      <c r="DA486" s="82"/>
      <c r="DB486" s="82"/>
      <c r="DC486" s="82"/>
      <c r="DD486" s="82"/>
      <c r="DE486" s="82"/>
      <c r="DF486" s="82"/>
      <c r="DG486" s="82"/>
      <c r="DH486" s="82"/>
      <c r="DI486" s="82"/>
      <c r="DJ486" s="82"/>
      <c r="DK486" s="82"/>
      <c r="DL486" s="82"/>
      <c r="DM486" s="82"/>
      <c r="DN486" s="82"/>
      <c r="DO486" s="82"/>
      <c r="DP486" s="82"/>
      <c r="DQ486" s="82"/>
      <c r="DR486" s="82"/>
      <c r="DS486" s="82"/>
      <c r="DT486" s="82"/>
      <c r="DU486" s="82"/>
      <c r="DV486" s="82"/>
      <c r="DW486" s="82"/>
      <c r="DX486" s="82"/>
      <c r="DY486" s="82"/>
      <c r="DZ486" s="82"/>
      <c r="EA486" s="82"/>
      <c r="EB486" s="82"/>
      <c r="EC486" s="82"/>
      <c r="ED486" s="82"/>
      <c r="EE486" s="82"/>
      <c r="EF486" s="82"/>
      <c r="EG486" s="82"/>
      <c r="EH486" s="82"/>
      <c r="EI486" s="82"/>
      <c r="EJ486" s="82"/>
      <c r="EK486" s="82"/>
      <c r="EL486" s="82"/>
      <c r="EM486" s="82"/>
      <c r="EN486" s="82"/>
      <c r="EO486" s="82"/>
      <c r="EP486" s="82"/>
      <c r="EQ486" s="82"/>
      <c r="ER486" s="82"/>
      <c r="ES486" s="82"/>
      <c r="ET486" s="82"/>
      <c r="EU486" s="82"/>
      <c r="EV486" s="82"/>
      <c r="EW486" s="82"/>
      <c r="EX486" s="82"/>
      <c r="EY486" s="82"/>
      <c r="EZ486" s="82"/>
      <c r="FA486" s="82"/>
      <c r="FB486" s="82"/>
      <c r="FC486" s="82"/>
      <c r="FD486" s="82"/>
      <c r="FE486" s="82"/>
      <c r="FF486" s="82"/>
      <c r="FG486" s="82"/>
      <c r="FH486" s="82"/>
      <c r="FI486" s="82"/>
      <c r="FJ486" s="82"/>
      <c r="FK486" s="82"/>
      <c r="FL486" s="82"/>
      <c r="FM486" s="82"/>
      <c r="FN486" s="82"/>
      <c r="FO486" s="82"/>
      <c r="FP486" s="82"/>
      <c r="FQ486" s="82"/>
      <c r="FR486" s="82"/>
      <c r="FS486" s="82"/>
      <c r="FT486" s="82"/>
      <c r="FU486" s="82"/>
      <c r="FV486" s="82"/>
      <c r="FW486" s="82"/>
    </row>
    <row r="487" spans="1:179" s="85" customFormat="1" ht="25.5">
      <c r="A487" s="346">
        <v>7</v>
      </c>
      <c r="B487" s="266" t="s">
        <v>1160</v>
      </c>
      <c r="C487" s="279" t="s">
        <v>341</v>
      </c>
      <c r="D487" s="116" t="s">
        <v>1197</v>
      </c>
      <c r="E487" s="91">
        <v>26333.571</v>
      </c>
      <c r="F487" s="86"/>
      <c r="G487" s="88"/>
      <c r="H487" s="88">
        <v>15000</v>
      </c>
      <c r="I487" s="86"/>
      <c r="J487" s="86"/>
      <c r="K487" s="86"/>
      <c r="L487" s="88"/>
      <c r="M487" s="86">
        <f t="shared" si="54"/>
        <v>600</v>
      </c>
      <c r="N487" s="86"/>
      <c r="O487" s="88"/>
      <c r="P487" s="88">
        <v>600</v>
      </c>
      <c r="Q487" s="104">
        <f t="shared" si="55"/>
        <v>8000</v>
      </c>
      <c r="R487" s="86"/>
      <c r="S487" s="86"/>
      <c r="T487" s="88">
        <v>8000</v>
      </c>
      <c r="U487" s="88"/>
      <c r="V487" s="88"/>
      <c r="W487" s="88"/>
      <c r="X487" s="88"/>
      <c r="Y487" s="88"/>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c r="BK487" s="82"/>
      <c r="BL487" s="82"/>
      <c r="BM487" s="82"/>
      <c r="BN487" s="82"/>
      <c r="BO487" s="82"/>
      <c r="BP487" s="82"/>
      <c r="BQ487" s="82"/>
      <c r="BR487" s="82"/>
      <c r="BS487" s="82"/>
      <c r="BT487" s="82"/>
      <c r="BU487" s="82"/>
      <c r="BV487" s="82"/>
      <c r="BW487" s="82"/>
      <c r="BX487" s="82"/>
      <c r="BY487" s="82"/>
      <c r="BZ487" s="82"/>
      <c r="CA487" s="82"/>
      <c r="CB487" s="82"/>
      <c r="CC487" s="82"/>
      <c r="CD487" s="82"/>
      <c r="CE487" s="82"/>
      <c r="CF487" s="82"/>
      <c r="CG487" s="82"/>
      <c r="CH487" s="82"/>
      <c r="CI487" s="82"/>
      <c r="CJ487" s="82"/>
      <c r="CK487" s="82"/>
      <c r="CL487" s="82"/>
      <c r="CM487" s="82"/>
      <c r="CN487" s="82"/>
      <c r="CO487" s="82"/>
      <c r="CP487" s="82"/>
      <c r="CQ487" s="82"/>
      <c r="CR487" s="82"/>
      <c r="CS487" s="82"/>
      <c r="CT487" s="82"/>
      <c r="CU487" s="82"/>
      <c r="CV487" s="82"/>
      <c r="CW487" s="82"/>
      <c r="CX487" s="82"/>
      <c r="CY487" s="82"/>
      <c r="CZ487" s="82"/>
      <c r="DA487" s="82"/>
      <c r="DB487" s="82"/>
      <c r="DC487" s="82"/>
      <c r="DD487" s="82"/>
      <c r="DE487" s="82"/>
      <c r="DF487" s="82"/>
      <c r="DG487" s="82"/>
      <c r="DH487" s="82"/>
      <c r="DI487" s="82"/>
      <c r="DJ487" s="82"/>
      <c r="DK487" s="82"/>
      <c r="DL487" s="82"/>
      <c r="DM487" s="82"/>
      <c r="DN487" s="82"/>
      <c r="DO487" s="82"/>
      <c r="DP487" s="82"/>
      <c r="DQ487" s="82"/>
      <c r="DR487" s="82"/>
      <c r="DS487" s="82"/>
      <c r="DT487" s="82"/>
      <c r="DU487" s="82"/>
      <c r="DV487" s="82"/>
      <c r="DW487" s="82"/>
      <c r="DX487" s="82"/>
      <c r="DY487" s="82"/>
      <c r="DZ487" s="82"/>
      <c r="EA487" s="82"/>
      <c r="EB487" s="82"/>
      <c r="EC487" s="82"/>
      <c r="ED487" s="82"/>
      <c r="EE487" s="82"/>
      <c r="EF487" s="82"/>
      <c r="EG487" s="82"/>
      <c r="EH487" s="82"/>
      <c r="EI487" s="82"/>
      <c r="EJ487" s="82"/>
      <c r="EK487" s="82"/>
      <c r="EL487" s="82"/>
      <c r="EM487" s="82"/>
      <c r="EN487" s="82"/>
      <c r="EO487" s="82"/>
      <c r="EP487" s="82"/>
      <c r="EQ487" s="82"/>
      <c r="ER487" s="82"/>
      <c r="ES487" s="82"/>
      <c r="ET487" s="82"/>
      <c r="EU487" s="82"/>
      <c r="EV487" s="82"/>
      <c r="EW487" s="82"/>
      <c r="EX487" s="82"/>
      <c r="EY487" s="82"/>
      <c r="EZ487" s="82"/>
      <c r="FA487" s="82"/>
      <c r="FB487" s="82"/>
      <c r="FC487" s="82"/>
      <c r="FD487" s="82"/>
      <c r="FE487" s="82"/>
      <c r="FF487" s="82"/>
      <c r="FG487" s="82"/>
      <c r="FH487" s="82"/>
      <c r="FI487" s="82"/>
      <c r="FJ487" s="82"/>
      <c r="FK487" s="82"/>
      <c r="FL487" s="82"/>
      <c r="FM487" s="82"/>
      <c r="FN487" s="82"/>
      <c r="FO487" s="82"/>
      <c r="FP487" s="82"/>
      <c r="FQ487" s="82"/>
      <c r="FR487" s="82"/>
      <c r="FS487" s="82"/>
      <c r="FT487" s="82"/>
      <c r="FU487" s="82"/>
      <c r="FV487" s="82"/>
      <c r="FW487" s="82"/>
    </row>
    <row r="488" spans="1:179" s="85" customFormat="1" ht="25.5">
      <c r="A488" s="345">
        <v>-3</v>
      </c>
      <c r="B488" s="267" t="s">
        <v>924</v>
      </c>
      <c r="C488" s="274"/>
      <c r="D488" s="84"/>
      <c r="E488" s="91">
        <v>30000</v>
      </c>
      <c r="F488" s="86"/>
      <c r="G488" s="88">
        <v>0</v>
      </c>
      <c r="H488" s="88">
        <v>15000</v>
      </c>
      <c r="I488" s="86">
        <v>10500</v>
      </c>
      <c r="J488" s="86"/>
      <c r="K488" s="86"/>
      <c r="L488" s="88"/>
      <c r="M488" s="86">
        <f t="shared" si="54"/>
        <v>10672.725</v>
      </c>
      <c r="N488" s="86"/>
      <c r="O488" s="88"/>
      <c r="P488" s="88">
        <v>10672.725</v>
      </c>
      <c r="Q488" s="104">
        <f t="shared" si="55"/>
        <v>1500</v>
      </c>
      <c r="R488" s="86">
        <v>0</v>
      </c>
      <c r="S488" s="86">
        <v>0</v>
      </c>
      <c r="T488" s="88">
        <v>1500</v>
      </c>
      <c r="U488" s="88">
        <v>0</v>
      </c>
      <c r="V488" s="88">
        <v>0</v>
      </c>
      <c r="W488" s="88">
        <v>0</v>
      </c>
      <c r="X488" s="88"/>
      <c r="Y488" s="88">
        <v>0</v>
      </c>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c r="CA488" s="82"/>
      <c r="CB488" s="82"/>
      <c r="CC488" s="82"/>
      <c r="CD488" s="82"/>
      <c r="CE488" s="82"/>
      <c r="CF488" s="82"/>
      <c r="CG488" s="82"/>
      <c r="CH488" s="82"/>
      <c r="CI488" s="82"/>
      <c r="CJ488" s="82"/>
      <c r="CK488" s="82"/>
      <c r="CL488" s="82"/>
      <c r="CM488" s="82"/>
      <c r="CN488" s="82"/>
      <c r="CO488" s="82"/>
      <c r="CP488" s="82"/>
      <c r="CQ488" s="82"/>
      <c r="CR488" s="82"/>
      <c r="CS488" s="82"/>
      <c r="CT488" s="82"/>
      <c r="CU488" s="82"/>
      <c r="CV488" s="82"/>
      <c r="CW488" s="82"/>
      <c r="CX488" s="82"/>
      <c r="CY488" s="82"/>
      <c r="CZ488" s="82"/>
      <c r="DA488" s="82"/>
      <c r="DB488" s="82"/>
      <c r="DC488" s="82"/>
      <c r="DD488" s="82"/>
      <c r="DE488" s="82"/>
      <c r="DF488" s="82"/>
      <c r="DG488" s="82"/>
      <c r="DH488" s="82"/>
      <c r="DI488" s="82"/>
      <c r="DJ488" s="82"/>
      <c r="DK488" s="82"/>
      <c r="DL488" s="82"/>
      <c r="DM488" s="82"/>
      <c r="DN488" s="82"/>
      <c r="DO488" s="82"/>
      <c r="DP488" s="82"/>
      <c r="DQ488" s="82"/>
      <c r="DR488" s="82"/>
      <c r="DS488" s="82"/>
      <c r="DT488" s="82"/>
      <c r="DU488" s="82"/>
      <c r="DV488" s="82"/>
      <c r="DW488" s="82"/>
      <c r="DX488" s="82"/>
      <c r="DY488" s="82"/>
      <c r="DZ488" s="82"/>
      <c r="EA488" s="82"/>
      <c r="EB488" s="82"/>
      <c r="EC488" s="82"/>
      <c r="ED488" s="82"/>
      <c r="EE488" s="82"/>
      <c r="EF488" s="82"/>
      <c r="EG488" s="82"/>
      <c r="EH488" s="82"/>
      <c r="EI488" s="82"/>
      <c r="EJ488" s="82"/>
      <c r="EK488" s="82"/>
      <c r="EL488" s="82"/>
      <c r="EM488" s="82"/>
      <c r="EN488" s="82"/>
      <c r="EO488" s="82"/>
      <c r="EP488" s="82"/>
      <c r="EQ488" s="82"/>
      <c r="ER488" s="82"/>
      <c r="ES488" s="82"/>
      <c r="ET488" s="82"/>
      <c r="EU488" s="82"/>
      <c r="EV488" s="82"/>
      <c r="EW488" s="82"/>
      <c r="EX488" s="82"/>
      <c r="EY488" s="82"/>
      <c r="EZ488" s="82"/>
      <c r="FA488" s="82"/>
      <c r="FB488" s="82"/>
      <c r="FC488" s="82"/>
      <c r="FD488" s="82"/>
      <c r="FE488" s="82"/>
      <c r="FF488" s="82"/>
      <c r="FG488" s="82"/>
      <c r="FH488" s="82"/>
      <c r="FI488" s="82"/>
      <c r="FJ488" s="82"/>
      <c r="FK488" s="82"/>
      <c r="FL488" s="82"/>
      <c r="FM488" s="82"/>
      <c r="FN488" s="82"/>
      <c r="FO488" s="82"/>
      <c r="FP488" s="82"/>
      <c r="FQ488" s="82"/>
      <c r="FR488" s="82"/>
      <c r="FS488" s="82"/>
      <c r="FT488" s="82"/>
      <c r="FU488" s="82"/>
      <c r="FV488" s="82"/>
      <c r="FW488" s="82"/>
    </row>
    <row r="489" spans="1:179" s="85" customFormat="1">
      <c r="A489" s="345" t="s">
        <v>319</v>
      </c>
      <c r="B489" s="275" t="s">
        <v>332</v>
      </c>
      <c r="C489" s="274"/>
      <c r="D489" s="84"/>
      <c r="E489" s="91">
        <v>30000</v>
      </c>
      <c r="F489" s="86"/>
      <c r="G489" s="88">
        <v>0</v>
      </c>
      <c r="H489" s="88">
        <v>15000</v>
      </c>
      <c r="I489" s="86">
        <v>10500</v>
      </c>
      <c r="J489" s="86"/>
      <c r="K489" s="86"/>
      <c r="L489" s="88"/>
      <c r="M489" s="86">
        <f t="shared" si="54"/>
        <v>10672.725</v>
      </c>
      <c r="N489" s="86"/>
      <c r="O489" s="88"/>
      <c r="P489" s="88">
        <v>10672.725</v>
      </c>
      <c r="Q489" s="104">
        <f t="shared" si="55"/>
        <v>1500</v>
      </c>
      <c r="R489" s="86">
        <v>0</v>
      </c>
      <c r="S489" s="86">
        <v>0</v>
      </c>
      <c r="T489" s="88">
        <v>1500</v>
      </c>
      <c r="U489" s="88">
        <v>0</v>
      </c>
      <c r="V489" s="88">
        <v>0</v>
      </c>
      <c r="W489" s="88">
        <v>0</v>
      </c>
      <c r="X489" s="88"/>
      <c r="Y489" s="88">
        <v>0</v>
      </c>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c r="CA489" s="82"/>
      <c r="CB489" s="82"/>
      <c r="CC489" s="82"/>
      <c r="CD489" s="82"/>
      <c r="CE489" s="82"/>
      <c r="CF489" s="82"/>
      <c r="CG489" s="82"/>
      <c r="CH489" s="82"/>
      <c r="CI489" s="82"/>
      <c r="CJ489" s="82"/>
      <c r="CK489" s="82"/>
      <c r="CL489" s="82"/>
      <c r="CM489" s="82"/>
      <c r="CN489" s="82"/>
      <c r="CO489" s="82"/>
      <c r="CP489" s="82"/>
      <c r="CQ489" s="82"/>
      <c r="CR489" s="82"/>
      <c r="CS489" s="82"/>
      <c r="CT489" s="82"/>
      <c r="CU489" s="82"/>
      <c r="CV489" s="82"/>
      <c r="CW489" s="82"/>
      <c r="CX489" s="82"/>
      <c r="CY489" s="82"/>
      <c r="CZ489" s="82"/>
      <c r="DA489" s="82"/>
      <c r="DB489" s="82"/>
      <c r="DC489" s="82"/>
      <c r="DD489" s="82"/>
      <c r="DE489" s="82"/>
      <c r="DF489" s="82"/>
      <c r="DG489" s="82"/>
      <c r="DH489" s="82"/>
      <c r="DI489" s="82"/>
      <c r="DJ489" s="82"/>
      <c r="DK489" s="82"/>
      <c r="DL489" s="82"/>
      <c r="DM489" s="82"/>
      <c r="DN489" s="82"/>
      <c r="DO489" s="82"/>
      <c r="DP489" s="82"/>
      <c r="DQ489" s="82"/>
      <c r="DR489" s="82"/>
      <c r="DS489" s="82"/>
      <c r="DT489" s="82"/>
      <c r="DU489" s="82"/>
      <c r="DV489" s="82"/>
      <c r="DW489" s="82"/>
      <c r="DX489" s="82"/>
      <c r="DY489" s="82"/>
      <c r="DZ489" s="82"/>
      <c r="EA489" s="82"/>
      <c r="EB489" s="82"/>
      <c r="EC489" s="82"/>
      <c r="ED489" s="82"/>
      <c r="EE489" s="82"/>
      <c r="EF489" s="82"/>
      <c r="EG489" s="82"/>
      <c r="EH489" s="82"/>
      <c r="EI489" s="82"/>
      <c r="EJ489" s="82"/>
      <c r="EK489" s="82"/>
      <c r="EL489" s="82"/>
      <c r="EM489" s="82"/>
      <c r="EN489" s="82"/>
      <c r="EO489" s="82"/>
      <c r="EP489" s="82"/>
      <c r="EQ489" s="82"/>
      <c r="ER489" s="82"/>
      <c r="ES489" s="82"/>
      <c r="ET489" s="82"/>
      <c r="EU489" s="82"/>
      <c r="EV489" s="82"/>
      <c r="EW489" s="82"/>
      <c r="EX489" s="82"/>
      <c r="EY489" s="82"/>
      <c r="EZ489" s="82"/>
      <c r="FA489" s="82"/>
      <c r="FB489" s="82"/>
      <c r="FC489" s="82"/>
      <c r="FD489" s="82"/>
      <c r="FE489" s="82"/>
      <c r="FF489" s="82"/>
      <c r="FG489" s="82"/>
      <c r="FH489" s="82"/>
      <c r="FI489" s="82"/>
      <c r="FJ489" s="82"/>
      <c r="FK489" s="82"/>
      <c r="FL489" s="82"/>
      <c r="FM489" s="82"/>
      <c r="FN489" s="82"/>
      <c r="FO489" s="82"/>
      <c r="FP489" s="82"/>
      <c r="FQ489" s="82"/>
      <c r="FR489" s="82"/>
      <c r="FS489" s="82"/>
      <c r="FT489" s="82"/>
      <c r="FU489" s="82"/>
      <c r="FV489" s="82"/>
      <c r="FW489" s="82"/>
    </row>
    <row r="490" spans="1:179" s="85" customFormat="1" ht="38.25">
      <c r="A490" s="369">
        <v>1</v>
      </c>
      <c r="B490" s="295" t="s">
        <v>1161</v>
      </c>
      <c r="C490" s="293" t="s">
        <v>331</v>
      </c>
      <c r="D490" s="271" t="s">
        <v>1198</v>
      </c>
      <c r="E490" s="91">
        <v>30000</v>
      </c>
      <c r="F490" s="86"/>
      <c r="G490" s="88"/>
      <c r="H490" s="88">
        <v>15000</v>
      </c>
      <c r="I490" s="86">
        <v>10500</v>
      </c>
      <c r="J490" s="86"/>
      <c r="K490" s="86"/>
      <c r="L490" s="88"/>
      <c r="M490" s="86">
        <f t="shared" si="54"/>
        <v>10672.725</v>
      </c>
      <c r="N490" s="86"/>
      <c r="O490" s="88"/>
      <c r="P490" s="88">
        <v>10672.725</v>
      </c>
      <c r="Q490" s="104">
        <f t="shared" si="55"/>
        <v>1500</v>
      </c>
      <c r="R490" s="86"/>
      <c r="S490" s="86"/>
      <c r="T490" s="88">
        <v>1500</v>
      </c>
      <c r="U490" s="88"/>
      <c r="V490" s="88"/>
      <c r="W490" s="88"/>
      <c r="X490" s="88"/>
      <c r="Y490" s="88"/>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c r="CA490" s="82"/>
      <c r="CB490" s="82"/>
      <c r="CC490" s="82"/>
      <c r="CD490" s="82"/>
      <c r="CE490" s="82"/>
      <c r="CF490" s="82"/>
      <c r="CG490" s="82"/>
      <c r="CH490" s="82"/>
      <c r="CI490" s="82"/>
      <c r="CJ490" s="82"/>
      <c r="CK490" s="82"/>
      <c r="CL490" s="82"/>
      <c r="CM490" s="82"/>
      <c r="CN490" s="82"/>
      <c r="CO490" s="82"/>
      <c r="CP490" s="82"/>
      <c r="CQ490" s="82"/>
      <c r="CR490" s="82"/>
      <c r="CS490" s="82"/>
      <c r="CT490" s="82"/>
      <c r="CU490" s="82"/>
      <c r="CV490" s="82"/>
      <c r="CW490" s="82"/>
      <c r="CX490" s="82"/>
      <c r="CY490" s="82"/>
      <c r="CZ490" s="82"/>
      <c r="DA490" s="82"/>
      <c r="DB490" s="82"/>
      <c r="DC490" s="82"/>
      <c r="DD490" s="82"/>
      <c r="DE490" s="82"/>
      <c r="DF490" s="82"/>
      <c r="DG490" s="82"/>
      <c r="DH490" s="82"/>
      <c r="DI490" s="82"/>
      <c r="DJ490" s="82"/>
      <c r="DK490" s="82"/>
      <c r="DL490" s="82"/>
      <c r="DM490" s="82"/>
      <c r="DN490" s="82"/>
      <c r="DO490" s="82"/>
      <c r="DP490" s="82"/>
      <c r="DQ490" s="82"/>
      <c r="DR490" s="82"/>
      <c r="DS490" s="82"/>
      <c r="DT490" s="82"/>
      <c r="DU490" s="82"/>
      <c r="DV490" s="82"/>
      <c r="DW490" s="82"/>
      <c r="DX490" s="82"/>
      <c r="DY490" s="82"/>
      <c r="DZ490" s="82"/>
      <c r="EA490" s="82"/>
      <c r="EB490" s="82"/>
      <c r="EC490" s="82"/>
      <c r="ED490" s="82"/>
      <c r="EE490" s="82"/>
      <c r="EF490" s="82"/>
      <c r="EG490" s="82"/>
      <c r="EH490" s="82"/>
      <c r="EI490" s="82"/>
      <c r="EJ490" s="82"/>
      <c r="EK490" s="82"/>
      <c r="EL490" s="82"/>
      <c r="EM490" s="82"/>
      <c r="EN490" s="82"/>
      <c r="EO490" s="82"/>
      <c r="EP490" s="82"/>
      <c r="EQ490" s="82"/>
      <c r="ER490" s="82"/>
      <c r="ES490" s="82"/>
      <c r="ET490" s="82"/>
      <c r="EU490" s="82"/>
      <c r="EV490" s="82"/>
      <c r="EW490" s="82"/>
      <c r="EX490" s="82"/>
      <c r="EY490" s="82"/>
      <c r="EZ490" s="82"/>
      <c r="FA490" s="82"/>
      <c r="FB490" s="82"/>
      <c r="FC490" s="82"/>
      <c r="FD490" s="82"/>
      <c r="FE490" s="82"/>
      <c r="FF490" s="82"/>
      <c r="FG490" s="82"/>
      <c r="FH490" s="82"/>
      <c r="FI490" s="82"/>
      <c r="FJ490" s="82"/>
      <c r="FK490" s="82"/>
      <c r="FL490" s="82"/>
      <c r="FM490" s="82"/>
      <c r="FN490" s="82"/>
      <c r="FO490" s="82"/>
      <c r="FP490" s="82"/>
      <c r="FQ490" s="82"/>
      <c r="FR490" s="82"/>
      <c r="FS490" s="82"/>
      <c r="FT490" s="82"/>
      <c r="FU490" s="82"/>
      <c r="FV490" s="82"/>
      <c r="FW490" s="82"/>
    </row>
    <row r="491" spans="1:179" s="85" customFormat="1" ht="24">
      <c r="A491" s="345" t="s">
        <v>1162</v>
      </c>
      <c r="B491" s="275" t="s">
        <v>1163</v>
      </c>
      <c r="C491" s="291"/>
      <c r="D491" s="333"/>
      <c r="E491" s="91">
        <v>60000</v>
      </c>
      <c r="F491" s="86"/>
      <c r="G491" s="88">
        <v>0</v>
      </c>
      <c r="H491" s="88">
        <v>30000</v>
      </c>
      <c r="I491" s="86">
        <v>44100</v>
      </c>
      <c r="J491" s="86"/>
      <c r="K491" s="86"/>
      <c r="L491" s="88"/>
      <c r="M491" s="86">
        <f t="shared" si="54"/>
        <v>10231</v>
      </c>
      <c r="N491" s="86"/>
      <c r="O491" s="88"/>
      <c r="P491" s="88">
        <v>10231</v>
      </c>
      <c r="Q491" s="104">
        <f t="shared" si="55"/>
        <v>3000</v>
      </c>
      <c r="R491" s="86">
        <v>0</v>
      </c>
      <c r="S491" s="86">
        <v>0</v>
      </c>
      <c r="T491" s="88">
        <v>3000</v>
      </c>
      <c r="U491" s="88">
        <v>0</v>
      </c>
      <c r="V491" s="88">
        <v>0</v>
      </c>
      <c r="W491" s="88">
        <v>0</v>
      </c>
      <c r="X491" s="88">
        <v>0</v>
      </c>
      <c r="Y491" s="88">
        <v>0</v>
      </c>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c r="CA491" s="82"/>
      <c r="CB491" s="82"/>
      <c r="CC491" s="82"/>
      <c r="CD491" s="82"/>
      <c r="CE491" s="82"/>
      <c r="CF491" s="82"/>
      <c r="CG491" s="82"/>
      <c r="CH491" s="82"/>
      <c r="CI491" s="82"/>
      <c r="CJ491" s="82"/>
      <c r="CK491" s="82"/>
      <c r="CL491" s="82"/>
      <c r="CM491" s="82"/>
      <c r="CN491" s="82"/>
      <c r="CO491" s="82"/>
      <c r="CP491" s="82"/>
      <c r="CQ491" s="82"/>
      <c r="CR491" s="82"/>
      <c r="CS491" s="82"/>
      <c r="CT491" s="82"/>
      <c r="CU491" s="82"/>
      <c r="CV491" s="82"/>
      <c r="CW491" s="82"/>
      <c r="CX491" s="82"/>
      <c r="CY491" s="82"/>
      <c r="CZ491" s="82"/>
      <c r="DA491" s="82"/>
      <c r="DB491" s="82"/>
      <c r="DC491" s="82"/>
      <c r="DD491" s="82"/>
      <c r="DE491" s="82"/>
      <c r="DF491" s="82"/>
      <c r="DG491" s="82"/>
      <c r="DH491" s="82"/>
      <c r="DI491" s="82"/>
      <c r="DJ491" s="82"/>
      <c r="DK491" s="82"/>
      <c r="DL491" s="82"/>
      <c r="DM491" s="82"/>
      <c r="DN491" s="82"/>
      <c r="DO491" s="82"/>
      <c r="DP491" s="82"/>
      <c r="DQ491" s="82"/>
      <c r="DR491" s="82"/>
      <c r="DS491" s="82"/>
      <c r="DT491" s="82"/>
      <c r="DU491" s="82"/>
      <c r="DV491" s="82"/>
      <c r="DW491" s="82"/>
      <c r="DX491" s="82"/>
      <c r="DY491" s="82"/>
      <c r="DZ491" s="82"/>
      <c r="EA491" s="82"/>
      <c r="EB491" s="82"/>
      <c r="EC491" s="82"/>
      <c r="ED491" s="82"/>
      <c r="EE491" s="82"/>
      <c r="EF491" s="82"/>
      <c r="EG491" s="82"/>
      <c r="EH491" s="82"/>
      <c r="EI491" s="82"/>
      <c r="EJ491" s="82"/>
      <c r="EK491" s="82"/>
      <c r="EL491" s="82"/>
      <c r="EM491" s="82"/>
      <c r="EN491" s="82"/>
      <c r="EO491" s="82"/>
      <c r="EP491" s="82"/>
      <c r="EQ491" s="82"/>
      <c r="ER491" s="82"/>
      <c r="ES491" s="82"/>
      <c r="ET491" s="82"/>
      <c r="EU491" s="82"/>
      <c r="EV491" s="82"/>
      <c r="EW491" s="82"/>
      <c r="EX491" s="82"/>
      <c r="EY491" s="82"/>
      <c r="EZ491" s="82"/>
      <c r="FA491" s="82"/>
      <c r="FB491" s="82"/>
      <c r="FC491" s="82"/>
      <c r="FD491" s="82"/>
      <c r="FE491" s="82"/>
      <c r="FF491" s="82"/>
      <c r="FG491" s="82"/>
      <c r="FH491" s="82"/>
      <c r="FI491" s="82"/>
      <c r="FJ491" s="82"/>
      <c r="FK491" s="82"/>
      <c r="FL491" s="82"/>
      <c r="FM491" s="82"/>
      <c r="FN491" s="82"/>
      <c r="FO491" s="82"/>
      <c r="FP491" s="82"/>
      <c r="FQ491" s="82"/>
      <c r="FR491" s="82"/>
      <c r="FS491" s="82"/>
      <c r="FT491" s="82"/>
      <c r="FU491" s="82"/>
      <c r="FV491" s="82"/>
      <c r="FW491" s="82"/>
    </row>
    <row r="492" spans="1:179" s="85" customFormat="1" ht="25.5">
      <c r="A492" s="345">
        <v>-1</v>
      </c>
      <c r="B492" s="267" t="s">
        <v>924</v>
      </c>
      <c r="C492" s="274"/>
      <c r="D492" s="84"/>
      <c r="E492" s="91">
        <v>60000</v>
      </c>
      <c r="F492" s="86"/>
      <c r="G492" s="88">
        <v>0</v>
      </c>
      <c r="H492" s="88">
        <v>30000</v>
      </c>
      <c r="I492" s="86">
        <v>44100</v>
      </c>
      <c r="J492" s="86"/>
      <c r="K492" s="86"/>
      <c r="L492" s="88"/>
      <c r="M492" s="86">
        <f t="shared" si="54"/>
        <v>10231</v>
      </c>
      <c r="N492" s="86"/>
      <c r="O492" s="88"/>
      <c r="P492" s="88">
        <v>10231</v>
      </c>
      <c r="Q492" s="104">
        <f t="shared" si="55"/>
        <v>3000</v>
      </c>
      <c r="R492" s="86">
        <v>0</v>
      </c>
      <c r="S492" s="86">
        <v>0</v>
      </c>
      <c r="T492" s="88">
        <v>3000</v>
      </c>
      <c r="U492" s="88">
        <v>0</v>
      </c>
      <c r="V492" s="88">
        <v>0</v>
      </c>
      <c r="W492" s="88">
        <v>0</v>
      </c>
      <c r="X492" s="88">
        <v>0</v>
      </c>
      <c r="Y492" s="88">
        <v>0</v>
      </c>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c r="BK492" s="82"/>
      <c r="BL492" s="82"/>
      <c r="BM492" s="82"/>
      <c r="BN492" s="82"/>
      <c r="BO492" s="82"/>
      <c r="BP492" s="82"/>
      <c r="BQ492" s="82"/>
      <c r="BR492" s="82"/>
      <c r="BS492" s="82"/>
      <c r="BT492" s="82"/>
      <c r="BU492" s="82"/>
      <c r="BV492" s="82"/>
      <c r="BW492" s="82"/>
      <c r="BX492" s="82"/>
      <c r="BY492" s="82"/>
      <c r="BZ492" s="82"/>
      <c r="CA492" s="82"/>
      <c r="CB492" s="82"/>
      <c r="CC492" s="82"/>
      <c r="CD492" s="82"/>
      <c r="CE492" s="82"/>
      <c r="CF492" s="82"/>
      <c r="CG492" s="82"/>
      <c r="CH492" s="82"/>
      <c r="CI492" s="82"/>
      <c r="CJ492" s="82"/>
      <c r="CK492" s="82"/>
      <c r="CL492" s="82"/>
      <c r="CM492" s="82"/>
      <c r="CN492" s="82"/>
      <c r="CO492" s="82"/>
      <c r="CP492" s="82"/>
      <c r="CQ492" s="82"/>
      <c r="CR492" s="82"/>
      <c r="CS492" s="82"/>
      <c r="CT492" s="82"/>
      <c r="CU492" s="82"/>
      <c r="CV492" s="82"/>
      <c r="CW492" s="82"/>
      <c r="CX492" s="82"/>
      <c r="CY492" s="82"/>
      <c r="CZ492" s="82"/>
      <c r="DA492" s="82"/>
      <c r="DB492" s="82"/>
      <c r="DC492" s="82"/>
      <c r="DD492" s="82"/>
      <c r="DE492" s="82"/>
      <c r="DF492" s="82"/>
      <c r="DG492" s="82"/>
      <c r="DH492" s="82"/>
      <c r="DI492" s="82"/>
      <c r="DJ492" s="82"/>
      <c r="DK492" s="82"/>
      <c r="DL492" s="82"/>
      <c r="DM492" s="82"/>
      <c r="DN492" s="82"/>
      <c r="DO492" s="82"/>
      <c r="DP492" s="82"/>
      <c r="DQ492" s="82"/>
      <c r="DR492" s="82"/>
      <c r="DS492" s="82"/>
      <c r="DT492" s="82"/>
      <c r="DU492" s="82"/>
      <c r="DV492" s="82"/>
      <c r="DW492" s="82"/>
      <c r="DX492" s="82"/>
      <c r="DY492" s="82"/>
      <c r="DZ492" s="82"/>
      <c r="EA492" s="82"/>
      <c r="EB492" s="82"/>
      <c r="EC492" s="82"/>
      <c r="ED492" s="82"/>
      <c r="EE492" s="82"/>
      <c r="EF492" s="82"/>
      <c r="EG492" s="82"/>
      <c r="EH492" s="82"/>
      <c r="EI492" s="82"/>
      <c r="EJ492" s="82"/>
      <c r="EK492" s="82"/>
      <c r="EL492" s="82"/>
      <c r="EM492" s="82"/>
      <c r="EN492" s="82"/>
      <c r="EO492" s="82"/>
      <c r="EP492" s="82"/>
      <c r="EQ492" s="82"/>
      <c r="ER492" s="82"/>
      <c r="ES492" s="82"/>
      <c r="ET492" s="82"/>
      <c r="EU492" s="82"/>
      <c r="EV492" s="82"/>
      <c r="EW492" s="82"/>
      <c r="EX492" s="82"/>
      <c r="EY492" s="82"/>
      <c r="EZ492" s="82"/>
      <c r="FA492" s="82"/>
      <c r="FB492" s="82"/>
      <c r="FC492" s="82"/>
      <c r="FD492" s="82"/>
      <c r="FE492" s="82"/>
      <c r="FF492" s="82"/>
      <c r="FG492" s="82"/>
      <c r="FH492" s="82"/>
      <c r="FI492" s="82"/>
      <c r="FJ492" s="82"/>
      <c r="FK492" s="82"/>
      <c r="FL492" s="82"/>
      <c r="FM492" s="82"/>
      <c r="FN492" s="82"/>
      <c r="FO492" s="82"/>
      <c r="FP492" s="82"/>
      <c r="FQ492" s="82"/>
      <c r="FR492" s="82"/>
      <c r="FS492" s="82"/>
      <c r="FT492" s="82"/>
      <c r="FU492" s="82"/>
      <c r="FV492" s="82"/>
      <c r="FW492" s="82"/>
    </row>
    <row r="493" spans="1:179" s="85" customFormat="1">
      <c r="A493" s="345" t="s">
        <v>319</v>
      </c>
      <c r="B493" s="275" t="s">
        <v>332</v>
      </c>
      <c r="C493" s="274"/>
      <c r="D493" s="84"/>
      <c r="E493" s="91">
        <v>60000</v>
      </c>
      <c r="F493" s="86"/>
      <c r="G493" s="88">
        <v>0</v>
      </c>
      <c r="H493" s="88">
        <v>30000</v>
      </c>
      <c r="I493" s="86">
        <v>44100</v>
      </c>
      <c r="J493" s="86"/>
      <c r="K493" s="86"/>
      <c r="L493" s="88"/>
      <c r="M493" s="86">
        <f t="shared" si="54"/>
        <v>10231</v>
      </c>
      <c r="N493" s="86"/>
      <c r="O493" s="88"/>
      <c r="P493" s="88">
        <v>10231</v>
      </c>
      <c r="Q493" s="104">
        <f t="shared" si="55"/>
        <v>3000</v>
      </c>
      <c r="R493" s="86">
        <v>0</v>
      </c>
      <c r="S493" s="86">
        <v>0</v>
      </c>
      <c r="T493" s="88">
        <v>3000</v>
      </c>
      <c r="U493" s="88">
        <v>0</v>
      </c>
      <c r="V493" s="88">
        <v>0</v>
      </c>
      <c r="W493" s="88">
        <v>0</v>
      </c>
      <c r="X493" s="88">
        <v>0</v>
      </c>
      <c r="Y493" s="88">
        <v>0</v>
      </c>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c r="BK493" s="82"/>
      <c r="BL493" s="82"/>
      <c r="BM493" s="82"/>
      <c r="BN493" s="82"/>
      <c r="BO493" s="82"/>
      <c r="BP493" s="82"/>
      <c r="BQ493" s="82"/>
      <c r="BR493" s="82"/>
      <c r="BS493" s="82"/>
      <c r="BT493" s="82"/>
      <c r="BU493" s="82"/>
      <c r="BV493" s="82"/>
      <c r="BW493" s="82"/>
      <c r="BX493" s="82"/>
      <c r="BY493" s="82"/>
      <c r="BZ493" s="82"/>
      <c r="CA493" s="82"/>
      <c r="CB493" s="82"/>
      <c r="CC493" s="82"/>
      <c r="CD493" s="82"/>
      <c r="CE493" s="82"/>
      <c r="CF493" s="82"/>
      <c r="CG493" s="82"/>
      <c r="CH493" s="82"/>
      <c r="CI493" s="82"/>
      <c r="CJ493" s="82"/>
      <c r="CK493" s="82"/>
      <c r="CL493" s="82"/>
      <c r="CM493" s="82"/>
      <c r="CN493" s="82"/>
      <c r="CO493" s="82"/>
      <c r="CP493" s="82"/>
      <c r="CQ493" s="82"/>
      <c r="CR493" s="82"/>
      <c r="CS493" s="82"/>
      <c r="CT493" s="82"/>
      <c r="CU493" s="82"/>
      <c r="CV493" s="82"/>
      <c r="CW493" s="82"/>
      <c r="CX493" s="82"/>
      <c r="CY493" s="82"/>
      <c r="CZ493" s="82"/>
      <c r="DA493" s="82"/>
      <c r="DB493" s="82"/>
      <c r="DC493" s="82"/>
      <c r="DD493" s="82"/>
      <c r="DE493" s="82"/>
      <c r="DF493" s="82"/>
      <c r="DG493" s="82"/>
      <c r="DH493" s="82"/>
      <c r="DI493" s="82"/>
      <c r="DJ493" s="82"/>
      <c r="DK493" s="82"/>
      <c r="DL493" s="82"/>
      <c r="DM493" s="82"/>
      <c r="DN493" s="82"/>
      <c r="DO493" s="82"/>
      <c r="DP493" s="82"/>
      <c r="DQ493" s="82"/>
      <c r="DR493" s="82"/>
      <c r="DS493" s="82"/>
      <c r="DT493" s="82"/>
      <c r="DU493" s="82"/>
      <c r="DV493" s="82"/>
      <c r="DW493" s="82"/>
      <c r="DX493" s="82"/>
      <c r="DY493" s="82"/>
      <c r="DZ493" s="82"/>
      <c r="EA493" s="82"/>
      <c r="EB493" s="82"/>
      <c r="EC493" s="82"/>
      <c r="ED493" s="82"/>
      <c r="EE493" s="82"/>
      <c r="EF493" s="82"/>
      <c r="EG493" s="82"/>
      <c r="EH493" s="82"/>
      <c r="EI493" s="82"/>
      <c r="EJ493" s="82"/>
      <c r="EK493" s="82"/>
      <c r="EL493" s="82"/>
      <c r="EM493" s="82"/>
      <c r="EN493" s="82"/>
      <c r="EO493" s="82"/>
      <c r="EP493" s="82"/>
      <c r="EQ493" s="82"/>
      <c r="ER493" s="82"/>
      <c r="ES493" s="82"/>
      <c r="ET493" s="82"/>
      <c r="EU493" s="82"/>
      <c r="EV493" s="82"/>
      <c r="EW493" s="82"/>
      <c r="EX493" s="82"/>
      <c r="EY493" s="82"/>
      <c r="EZ493" s="82"/>
      <c r="FA493" s="82"/>
      <c r="FB493" s="82"/>
      <c r="FC493" s="82"/>
      <c r="FD493" s="82"/>
      <c r="FE493" s="82"/>
      <c r="FF493" s="82"/>
      <c r="FG493" s="82"/>
      <c r="FH493" s="82"/>
      <c r="FI493" s="82"/>
      <c r="FJ493" s="82"/>
      <c r="FK493" s="82"/>
      <c r="FL493" s="82"/>
      <c r="FM493" s="82"/>
      <c r="FN493" s="82"/>
      <c r="FO493" s="82"/>
      <c r="FP493" s="82"/>
      <c r="FQ493" s="82"/>
      <c r="FR493" s="82"/>
      <c r="FS493" s="82"/>
      <c r="FT493" s="82"/>
      <c r="FU493" s="82"/>
      <c r="FV493" s="82"/>
      <c r="FW493" s="82"/>
    </row>
    <row r="494" spans="1:179" s="85" customFormat="1" ht="25.5">
      <c r="A494" s="352">
        <v>1</v>
      </c>
      <c r="B494" s="266" t="s">
        <v>1164</v>
      </c>
      <c r="C494" s="271" t="s">
        <v>403</v>
      </c>
      <c r="D494" s="335" t="s">
        <v>1199</v>
      </c>
      <c r="E494" s="91">
        <v>60000</v>
      </c>
      <c r="F494" s="86"/>
      <c r="G494" s="88"/>
      <c r="H494" s="88">
        <v>30000</v>
      </c>
      <c r="I494" s="86">
        <v>44100</v>
      </c>
      <c r="J494" s="86"/>
      <c r="K494" s="86"/>
      <c r="L494" s="88"/>
      <c r="M494" s="86">
        <f t="shared" si="54"/>
        <v>10231</v>
      </c>
      <c r="N494" s="86"/>
      <c r="O494" s="88"/>
      <c r="P494" s="88">
        <v>10231</v>
      </c>
      <c r="Q494" s="104">
        <f t="shared" si="55"/>
        <v>3000</v>
      </c>
      <c r="R494" s="86"/>
      <c r="S494" s="86"/>
      <c r="T494" s="88">
        <v>3000</v>
      </c>
      <c r="U494" s="88"/>
      <c r="V494" s="88"/>
      <c r="W494" s="88"/>
      <c r="X494" s="88"/>
      <c r="Y494" s="88"/>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c r="BK494" s="82"/>
      <c r="BL494" s="82"/>
      <c r="BM494" s="82"/>
      <c r="BN494" s="82"/>
      <c r="BO494" s="82"/>
      <c r="BP494" s="82"/>
      <c r="BQ494" s="82"/>
      <c r="BR494" s="82"/>
      <c r="BS494" s="82"/>
      <c r="BT494" s="82"/>
      <c r="BU494" s="82"/>
      <c r="BV494" s="82"/>
      <c r="BW494" s="82"/>
      <c r="BX494" s="82"/>
      <c r="BY494" s="82"/>
      <c r="BZ494" s="82"/>
      <c r="CA494" s="82"/>
      <c r="CB494" s="82"/>
      <c r="CC494" s="82"/>
      <c r="CD494" s="82"/>
      <c r="CE494" s="82"/>
      <c r="CF494" s="82"/>
      <c r="CG494" s="82"/>
      <c r="CH494" s="82"/>
      <c r="CI494" s="82"/>
      <c r="CJ494" s="82"/>
      <c r="CK494" s="82"/>
      <c r="CL494" s="82"/>
      <c r="CM494" s="82"/>
      <c r="CN494" s="82"/>
      <c r="CO494" s="82"/>
      <c r="CP494" s="82"/>
      <c r="CQ494" s="82"/>
      <c r="CR494" s="82"/>
      <c r="CS494" s="82"/>
      <c r="CT494" s="82"/>
      <c r="CU494" s="82"/>
      <c r="CV494" s="82"/>
      <c r="CW494" s="82"/>
      <c r="CX494" s="82"/>
      <c r="CY494" s="82"/>
      <c r="CZ494" s="82"/>
      <c r="DA494" s="82"/>
      <c r="DB494" s="82"/>
      <c r="DC494" s="82"/>
      <c r="DD494" s="82"/>
      <c r="DE494" s="82"/>
      <c r="DF494" s="82"/>
      <c r="DG494" s="82"/>
      <c r="DH494" s="82"/>
      <c r="DI494" s="82"/>
      <c r="DJ494" s="82"/>
      <c r="DK494" s="82"/>
      <c r="DL494" s="82"/>
      <c r="DM494" s="82"/>
      <c r="DN494" s="82"/>
      <c r="DO494" s="82"/>
      <c r="DP494" s="82"/>
      <c r="DQ494" s="82"/>
      <c r="DR494" s="82"/>
      <c r="DS494" s="82"/>
      <c r="DT494" s="82"/>
      <c r="DU494" s="82"/>
      <c r="DV494" s="82"/>
      <c r="DW494" s="82"/>
      <c r="DX494" s="82"/>
      <c r="DY494" s="82"/>
      <c r="DZ494" s="82"/>
      <c r="EA494" s="82"/>
      <c r="EB494" s="82"/>
      <c r="EC494" s="82"/>
      <c r="ED494" s="82"/>
      <c r="EE494" s="82"/>
      <c r="EF494" s="82"/>
      <c r="EG494" s="82"/>
      <c r="EH494" s="82"/>
      <c r="EI494" s="82"/>
      <c r="EJ494" s="82"/>
      <c r="EK494" s="82"/>
      <c r="EL494" s="82"/>
      <c r="EM494" s="82"/>
      <c r="EN494" s="82"/>
      <c r="EO494" s="82"/>
      <c r="EP494" s="82"/>
      <c r="EQ494" s="82"/>
      <c r="ER494" s="82"/>
      <c r="ES494" s="82"/>
      <c r="ET494" s="82"/>
      <c r="EU494" s="82"/>
      <c r="EV494" s="82"/>
      <c r="EW494" s="82"/>
      <c r="EX494" s="82"/>
      <c r="EY494" s="82"/>
      <c r="EZ494" s="82"/>
      <c r="FA494" s="82"/>
      <c r="FB494" s="82"/>
      <c r="FC494" s="82"/>
      <c r="FD494" s="82"/>
      <c r="FE494" s="82"/>
      <c r="FF494" s="82"/>
      <c r="FG494" s="82"/>
      <c r="FH494" s="82"/>
      <c r="FI494" s="82"/>
      <c r="FJ494" s="82"/>
      <c r="FK494" s="82"/>
      <c r="FL494" s="82"/>
      <c r="FM494" s="82"/>
      <c r="FN494" s="82"/>
      <c r="FO494" s="82"/>
      <c r="FP494" s="82"/>
      <c r="FQ494" s="82"/>
      <c r="FR494" s="82"/>
      <c r="FS494" s="82"/>
      <c r="FT494" s="82"/>
      <c r="FU494" s="82"/>
      <c r="FV494" s="82"/>
      <c r="FW494" s="82"/>
    </row>
    <row r="495" spans="1:179" s="85" customFormat="1" ht="25.5">
      <c r="A495" s="345" t="s">
        <v>1165</v>
      </c>
      <c r="B495" s="275" t="s">
        <v>1166</v>
      </c>
      <c r="C495" s="291"/>
      <c r="D495" s="333"/>
      <c r="E495" s="91">
        <v>6849.9790000000003</v>
      </c>
      <c r="F495" s="86"/>
      <c r="G495" s="88">
        <v>0</v>
      </c>
      <c r="H495" s="88">
        <v>6849.9790000000003</v>
      </c>
      <c r="I495" s="86">
        <v>0</v>
      </c>
      <c r="J495" s="86"/>
      <c r="K495" s="86"/>
      <c r="L495" s="88"/>
      <c r="M495" s="86">
        <f t="shared" si="54"/>
        <v>4600</v>
      </c>
      <c r="N495" s="86"/>
      <c r="O495" s="88"/>
      <c r="P495" s="88">
        <v>4600</v>
      </c>
      <c r="Q495" s="104">
        <f t="shared" si="55"/>
        <v>1700</v>
      </c>
      <c r="R495" s="86">
        <v>0</v>
      </c>
      <c r="S495" s="86">
        <v>0</v>
      </c>
      <c r="T495" s="88">
        <v>1700</v>
      </c>
      <c r="U495" s="88">
        <v>0</v>
      </c>
      <c r="V495" s="88">
        <v>0</v>
      </c>
      <c r="W495" s="88">
        <v>0</v>
      </c>
      <c r="X495" s="88">
        <v>0</v>
      </c>
      <c r="Y495" s="88">
        <v>0</v>
      </c>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c r="BK495" s="82"/>
      <c r="BL495" s="82"/>
      <c r="BM495" s="82"/>
      <c r="BN495" s="82"/>
      <c r="BO495" s="82"/>
      <c r="BP495" s="82"/>
      <c r="BQ495" s="82"/>
      <c r="BR495" s="82"/>
      <c r="BS495" s="82"/>
      <c r="BT495" s="82"/>
      <c r="BU495" s="82"/>
      <c r="BV495" s="82"/>
      <c r="BW495" s="82"/>
      <c r="BX495" s="82"/>
      <c r="BY495" s="82"/>
      <c r="BZ495" s="82"/>
      <c r="CA495" s="82"/>
      <c r="CB495" s="82"/>
      <c r="CC495" s="82"/>
      <c r="CD495" s="82"/>
      <c r="CE495" s="82"/>
      <c r="CF495" s="82"/>
      <c r="CG495" s="82"/>
      <c r="CH495" s="82"/>
      <c r="CI495" s="82"/>
      <c r="CJ495" s="82"/>
      <c r="CK495" s="82"/>
      <c r="CL495" s="82"/>
      <c r="CM495" s="82"/>
      <c r="CN495" s="82"/>
      <c r="CO495" s="82"/>
      <c r="CP495" s="82"/>
      <c r="CQ495" s="82"/>
      <c r="CR495" s="82"/>
      <c r="CS495" s="82"/>
      <c r="CT495" s="82"/>
      <c r="CU495" s="82"/>
      <c r="CV495" s="82"/>
      <c r="CW495" s="82"/>
      <c r="CX495" s="82"/>
      <c r="CY495" s="82"/>
      <c r="CZ495" s="82"/>
      <c r="DA495" s="82"/>
      <c r="DB495" s="82"/>
      <c r="DC495" s="82"/>
      <c r="DD495" s="82"/>
      <c r="DE495" s="82"/>
      <c r="DF495" s="82"/>
      <c r="DG495" s="82"/>
      <c r="DH495" s="82"/>
      <c r="DI495" s="82"/>
      <c r="DJ495" s="82"/>
      <c r="DK495" s="82"/>
      <c r="DL495" s="82"/>
      <c r="DM495" s="82"/>
      <c r="DN495" s="82"/>
      <c r="DO495" s="82"/>
      <c r="DP495" s="82"/>
      <c r="DQ495" s="82"/>
      <c r="DR495" s="82"/>
      <c r="DS495" s="82"/>
      <c r="DT495" s="82"/>
      <c r="DU495" s="82"/>
      <c r="DV495" s="82"/>
      <c r="DW495" s="82"/>
      <c r="DX495" s="82"/>
      <c r="DY495" s="82"/>
      <c r="DZ495" s="82"/>
      <c r="EA495" s="82"/>
      <c r="EB495" s="82"/>
      <c r="EC495" s="82"/>
      <c r="ED495" s="82"/>
      <c r="EE495" s="82"/>
      <c r="EF495" s="82"/>
      <c r="EG495" s="82"/>
      <c r="EH495" s="82"/>
      <c r="EI495" s="82"/>
      <c r="EJ495" s="82"/>
      <c r="EK495" s="82"/>
      <c r="EL495" s="82"/>
      <c r="EM495" s="82"/>
      <c r="EN495" s="82"/>
      <c r="EO495" s="82"/>
      <c r="EP495" s="82"/>
      <c r="EQ495" s="82"/>
      <c r="ER495" s="82"/>
      <c r="ES495" s="82"/>
      <c r="ET495" s="82"/>
      <c r="EU495" s="82"/>
      <c r="EV495" s="82"/>
      <c r="EW495" s="82"/>
      <c r="EX495" s="82"/>
      <c r="EY495" s="82"/>
      <c r="EZ495" s="82"/>
      <c r="FA495" s="82"/>
      <c r="FB495" s="82"/>
      <c r="FC495" s="82"/>
      <c r="FD495" s="82"/>
      <c r="FE495" s="82"/>
      <c r="FF495" s="82"/>
      <c r="FG495" s="82"/>
      <c r="FH495" s="82"/>
      <c r="FI495" s="82"/>
      <c r="FJ495" s="82"/>
      <c r="FK495" s="82"/>
      <c r="FL495" s="82"/>
      <c r="FM495" s="82"/>
      <c r="FN495" s="82"/>
      <c r="FO495" s="82"/>
      <c r="FP495" s="82"/>
      <c r="FQ495" s="82"/>
      <c r="FR495" s="82"/>
      <c r="FS495" s="82"/>
      <c r="FT495" s="82"/>
      <c r="FU495" s="82"/>
      <c r="FV495" s="82"/>
      <c r="FW495" s="82"/>
    </row>
    <row r="496" spans="1:179" s="85" customFormat="1" ht="25.5">
      <c r="A496" s="356">
        <v>-1</v>
      </c>
      <c r="B496" s="267" t="s">
        <v>339</v>
      </c>
      <c r="C496" s="271"/>
      <c r="D496" s="271"/>
      <c r="E496" s="91">
        <v>6849.9790000000003</v>
      </c>
      <c r="F496" s="86"/>
      <c r="G496" s="88">
        <v>0</v>
      </c>
      <c r="H496" s="88">
        <v>6849.9790000000003</v>
      </c>
      <c r="I496" s="86">
        <v>0</v>
      </c>
      <c r="J496" s="86"/>
      <c r="K496" s="86"/>
      <c r="L496" s="88"/>
      <c r="M496" s="86">
        <f t="shared" si="54"/>
        <v>4600</v>
      </c>
      <c r="N496" s="86"/>
      <c r="O496" s="88"/>
      <c r="P496" s="88">
        <v>4600</v>
      </c>
      <c r="Q496" s="104">
        <f t="shared" si="55"/>
        <v>1700</v>
      </c>
      <c r="R496" s="86">
        <v>0</v>
      </c>
      <c r="S496" s="86">
        <v>0</v>
      </c>
      <c r="T496" s="88">
        <v>1700</v>
      </c>
      <c r="U496" s="88">
        <v>0</v>
      </c>
      <c r="V496" s="88">
        <v>0</v>
      </c>
      <c r="W496" s="88">
        <v>0</v>
      </c>
      <c r="X496" s="88"/>
      <c r="Y496" s="88">
        <v>0</v>
      </c>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82"/>
      <c r="BH496" s="82"/>
      <c r="BI496" s="82"/>
      <c r="BJ496" s="82"/>
      <c r="BK496" s="82"/>
      <c r="BL496" s="82"/>
      <c r="BM496" s="82"/>
      <c r="BN496" s="82"/>
      <c r="BO496" s="82"/>
      <c r="BP496" s="82"/>
      <c r="BQ496" s="82"/>
      <c r="BR496" s="82"/>
      <c r="BS496" s="82"/>
      <c r="BT496" s="82"/>
      <c r="BU496" s="82"/>
      <c r="BV496" s="82"/>
      <c r="BW496" s="82"/>
      <c r="BX496" s="82"/>
      <c r="BY496" s="82"/>
      <c r="BZ496" s="82"/>
      <c r="CA496" s="82"/>
      <c r="CB496" s="82"/>
      <c r="CC496" s="82"/>
      <c r="CD496" s="82"/>
      <c r="CE496" s="82"/>
      <c r="CF496" s="82"/>
      <c r="CG496" s="82"/>
      <c r="CH496" s="82"/>
      <c r="CI496" s="82"/>
      <c r="CJ496" s="82"/>
      <c r="CK496" s="82"/>
      <c r="CL496" s="82"/>
      <c r="CM496" s="82"/>
      <c r="CN496" s="82"/>
      <c r="CO496" s="82"/>
      <c r="CP496" s="82"/>
      <c r="CQ496" s="82"/>
      <c r="CR496" s="82"/>
      <c r="CS496" s="82"/>
      <c r="CT496" s="82"/>
      <c r="CU496" s="82"/>
      <c r="CV496" s="82"/>
      <c r="CW496" s="82"/>
      <c r="CX496" s="82"/>
      <c r="CY496" s="82"/>
      <c r="CZ496" s="82"/>
      <c r="DA496" s="82"/>
      <c r="DB496" s="82"/>
      <c r="DC496" s="82"/>
      <c r="DD496" s="82"/>
      <c r="DE496" s="82"/>
      <c r="DF496" s="82"/>
      <c r="DG496" s="82"/>
      <c r="DH496" s="82"/>
      <c r="DI496" s="82"/>
      <c r="DJ496" s="82"/>
      <c r="DK496" s="82"/>
      <c r="DL496" s="82"/>
      <c r="DM496" s="82"/>
      <c r="DN496" s="82"/>
      <c r="DO496" s="82"/>
      <c r="DP496" s="82"/>
      <c r="DQ496" s="82"/>
      <c r="DR496" s="82"/>
      <c r="DS496" s="82"/>
      <c r="DT496" s="82"/>
      <c r="DU496" s="82"/>
      <c r="DV496" s="82"/>
      <c r="DW496" s="82"/>
      <c r="DX496" s="82"/>
      <c r="DY496" s="82"/>
      <c r="DZ496" s="82"/>
      <c r="EA496" s="82"/>
      <c r="EB496" s="82"/>
      <c r="EC496" s="82"/>
      <c r="ED496" s="82"/>
      <c r="EE496" s="82"/>
      <c r="EF496" s="82"/>
      <c r="EG496" s="82"/>
      <c r="EH496" s="82"/>
      <c r="EI496" s="82"/>
      <c r="EJ496" s="82"/>
      <c r="EK496" s="82"/>
      <c r="EL496" s="82"/>
      <c r="EM496" s="82"/>
      <c r="EN496" s="82"/>
      <c r="EO496" s="82"/>
      <c r="EP496" s="82"/>
      <c r="EQ496" s="82"/>
      <c r="ER496" s="82"/>
      <c r="ES496" s="82"/>
      <c r="ET496" s="82"/>
      <c r="EU496" s="82"/>
      <c r="EV496" s="82"/>
      <c r="EW496" s="82"/>
      <c r="EX496" s="82"/>
      <c r="EY496" s="82"/>
      <c r="EZ496" s="82"/>
      <c r="FA496" s="82"/>
      <c r="FB496" s="82"/>
      <c r="FC496" s="82"/>
      <c r="FD496" s="82"/>
      <c r="FE496" s="82"/>
      <c r="FF496" s="82"/>
      <c r="FG496" s="82"/>
      <c r="FH496" s="82"/>
      <c r="FI496" s="82"/>
      <c r="FJ496" s="82"/>
      <c r="FK496" s="82"/>
      <c r="FL496" s="82"/>
      <c r="FM496" s="82"/>
      <c r="FN496" s="82"/>
      <c r="FO496" s="82"/>
      <c r="FP496" s="82"/>
      <c r="FQ496" s="82"/>
      <c r="FR496" s="82"/>
      <c r="FS496" s="82"/>
      <c r="FT496" s="82"/>
      <c r="FU496" s="82"/>
      <c r="FV496" s="82"/>
      <c r="FW496" s="82"/>
    </row>
    <row r="497" spans="1:179" s="85" customFormat="1">
      <c r="A497" s="356" t="s">
        <v>319</v>
      </c>
      <c r="B497" s="291" t="s">
        <v>332</v>
      </c>
      <c r="C497" s="271"/>
      <c r="D497" s="271"/>
      <c r="E497" s="91">
        <v>6849.9790000000003</v>
      </c>
      <c r="F497" s="86"/>
      <c r="G497" s="88">
        <v>0</v>
      </c>
      <c r="H497" s="88">
        <v>6849.9790000000003</v>
      </c>
      <c r="I497" s="86">
        <v>0</v>
      </c>
      <c r="J497" s="86"/>
      <c r="K497" s="86"/>
      <c r="L497" s="88"/>
      <c r="M497" s="86">
        <f t="shared" si="54"/>
        <v>4600</v>
      </c>
      <c r="N497" s="86"/>
      <c r="O497" s="88"/>
      <c r="P497" s="88">
        <v>4600</v>
      </c>
      <c r="Q497" s="104">
        <f t="shared" si="55"/>
        <v>1700</v>
      </c>
      <c r="R497" s="86">
        <v>0</v>
      </c>
      <c r="S497" s="86">
        <v>0</v>
      </c>
      <c r="T497" s="88">
        <v>1700</v>
      </c>
      <c r="U497" s="88">
        <v>0</v>
      </c>
      <c r="V497" s="88">
        <v>0</v>
      </c>
      <c r="W497" s="88">
        <v>0</v>
      </c>
      <c r="X497" s="88"/>
      <c r="Y497" s="88">
        <v>0</v>
      </c>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c r="CR497" s="82"/>
      <c r="CS497" s="82"/>
      <c r="CT497" s="82"/>
      <c r="CU497" s="82"/>
      <c r="CV497" s="82"/>
      <c r="CW497" s="82"/>
      <c r="CX497" s="82"/>
      <c r="CY497" s="82"/>
      <c r="CZ497" s="82"/>
      <c r="DA497" s="82"/>
      <c r="DB497" s="82"/>
      <c r="DC497" s="82"/>
      <c r="DD497" s="82"/>
      <c r="DE497" s="82"/>
      <c r="DF497" s="82"/>
      <c r="DG497" s="82"/>
      <c r="DH497" s="82"/>
      <c r="DI497" s="82"/>
      <c r="DJ497" s="82"/>
      <c r="DK497" s="82"/>
      <c r="DL497" s="82"/>
      <c r="DM497" s="82"/>
      <c r="DN497" s="82"/>
      <c r="DO497" s="82"/>
      <c r="DP497" s="82"/>
      <c r="DQ497" s="82"/>
      <c r="DR497" s="82"/>
      <c r="DS497" s="82"/>
      <c r="DT497" s="82"/>
      <c r="DU497" s="82"/>
      <c r="DV497" s="82"/>
      <c r="DW497" s="82"/>
      <c r="DX497" s="82"/>
      <c r="DY497" s="82"/>
      <c r="DZ497" s="82"/>
      <c r="EA497" s="82"/>
      <c r="EB497" s="82"/>
      <c r="EC497" s="82"/>
      <c r="ED497" s="82"/>
      <c r="EE497" s="82"/>
      <c r="EF497" s="82"/>
      <c r="EG497" s="82"/>
      <c r="EH497" s="82"/>
      <c r="EI497" s="82"/>
      <c r="EJ497" s="82"/>
      <c r="EK497" s="82"/>
      <c r="EL497" s="82"/>
      <c r="EM497" s="82"/>
      <c r="EN497" s="82"/>
      <c r="EO497" s="82"/>
      <c r="EP497" s="82"/>
      <c r="EQ497" s="82"/>
      <c r="ER497" s="82"/>
      <c r="ES497" s="82"/>
      <c r="ET497" s="82"/>
      <c r="EU497" s="82"/>
      <c r="EV497" s="82"/>
      <c r="EW497" s="82"/>
      <c r="EX497" s="82"/>
      <c r="EY497" s="82"/>
      <c r="EZ497" s="82"/>
      <c r="FA497" s="82"/>
      <c r="FB497" s="82"/>
      <c r="FC497" s="82"/>
      <c r="FD497" s="82"/>
      <c r="FE497" s="82"/>
      <c r="FF497" s="82"/>
      <c r="FG497" s="82"/>
      <c r="FH497" s="82"/>
      <c r="FI497" s="82"/>
      <c r="FJ497" s="82"/>
      <c r="FK497" s="82"/>
      <c r="FL497" s="82"/>
      <c r="FM497" s="82"/>
      <c r="FN497" s="82"/>
      <c r="FO497" s="82"/>
      <c r="FP497" s="82"/>
      <c r="FQ497" s="82"/>
      <c r="FR497" s="82"/>
      <c r="FS497" s="82"/>
      <c r="FT497" s="82"/>
      <c r="FU497" s="82"/>
      <c r="FV497" s="82"/>
      <c r="FW497" s="82"/>
    </row>
    <row r="498" spans="1:179" s="85" customFormat="1" ht="38.25">
      <c r="A498" s="346">
        <v>1</v>
      </c>
      <c r="B498" s="266" t="s">
        <v>1167</v>
      </c>
      <c r="C498" s="116" t="s">
        <v>641</v>
      </c>
      <c r="D498" s="116" t="s">
        <v>1200</v>
      </c>
      <c r="E498" s="91">
        <v>6849.9790000000003</v>
      </c>
      <c r="F498" s="86"/>
      <c r="G498" s="88"/>
      <c r="H498" s="88">
        <v>6849.9790000000003</v>
      </c>
      <c r="I498" s="86"/>
      <c r="J498" s="86"/>
      <c r="K498" s="86"/>
      <c r="L498" s="88"/>
      <c r="M498" s="86">
        <f t="shared" si="54"/>
        <v>4600</v>
      </c>
      <c r="N498" s="86"/>
      <c r="O498" s="88"/>
      <c r="P498" s="88">
        <v>4600</v>
      </c>
      <c r="Q498" s="104">
        <f t="shared" si="55"/>
        <v>1700</v>
      </c>
      <c r="R498" s="86"/>
      <c r="S498" s="86"/>
      <c r="T498" s="88">
        <v>1700</v>
      </c>
      <c r="U498" s="88"/>
      <c r="V498" s="88"/>
      <c r="W498" s="88"/>
      <c r="X498" s="88"/>
      <c r="Y498" s="88"/>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c r="BH498" s="82"/>
      <c r="BI498" s="82"/>
      <c r="BJ498" s="82"/>
      <c r="BK498" s="82"/>
      <c r="BL498" s="82"/>
      <c r="BM498" s="82"/>
      <c r="BN498" s="82"/>
      <c r="BO498" s="82"/>
      <c r="BP498" s="82"/>
      <c r="BQ498" s="82"/>
      <c r="BR498" s="82"/>
      <c r="BS498" s="82"/>
      <c r="BT498" s="82"/>
      <c r="BU498" s="82"/>
      <c r="BV498" s="82"/>
      <c r="BW498" s="82"/>
      <c r="BX498" s="82"/>
      <c r="BY498" s="82"/>
      <c r="BZ498" s="82"/>
      <c r="CA498" s="82"/>
      <c r="CB498" s="82"/>
      <c r="CC498" s="82"/>
      <c r="CD498" s="82"/>
      <c r="CE498" s="82"/>
      <c r="CF498" s="82"/>
      <c r="CG498" s="82"/>
      <c r="CH498" s="82"/>
      <c r="CI498" s="82"/>
      <c r="CJ498" s="82"/>
      <c r="CK498" s="82"/>
      <c r="CL498" s="82"/>
      <c r="CM498" s="82"/>
      <c r="CN498" s="82"/>
      <c r="CO498" s="82"/>
      <c r="CP498" s="82"/>
      <c r="CQ498" s="82"/>
      <c r="CR498" s="82"/>
      <c r="CS498" s="82"/>
      <c r="CT498" s="82"/>
      <c r="CU498" s="82"/>
      <c r="CV498" s="82"/>
      <c r="CW498" s="82"/>
      <c r="CX498" s="82"/>
      <c r="CY498" s="82"/>
      <c r="CZ498" s="82"/>
      <c r="DA498" s="82"/>
      <c r="DB498" s="82"/>
      <c r="DC498" s="82"/>
      <c r="DD498" s="82"/>
      <c r="DE498" s="82"/>
      <c r="DF498" s="82"/>
      <c r="DG498" s="82"/>
      <c r="DH498" s="82"/>
      <c r="DI498" s="82"/>
      <c r="DJ498" s="82"/>
      <c r="DK498" s="82"/>
      <c r="DL498" s="82"/>
      <c r="DM498" s="82"/>
      <c r="DN498" s="82"/>
      <c r="DO498" s="82"/>
      <c r="DP498" s="82"/>
      <c r="DQ498" s="82"/>
      <c r="DR498" s="82"/>
      <c r="DS498" s="82"/>
      <c r="DT498" s="82"/>
      <c r="DU498" s="82"/>
      <c r="DV498" s="82"/>
      <c r="DW498" s="82"/>
      <c r="DX498" s="82"/>
      <c r="DY498" s="82"/>
      <c r="DZ498" s="82"/>
      <c r="EA498" s="82"/>
      <c r="EB498" s="82"/>
      <c r="EC498" s="82"/>
      <c r="ED498" s="82"/>
      <c r="EE498" s="82"/>
      <c r="EF498" s="82"/>
      <c r="EG498" s="82"/>
      <c r="EH498" s="82"/>
      <c r="EI498" s="82"/>
      <c r="EJ498" s="82"/>
      <c r="EK498" s="82"/>
      <c r="EL498" s="82"/>
      <c r="EM498" s="82"/>
      <c r="EN498" s="82"/>
      <c r="EO498" s="82"/>
      <c r="EP498" s="82"/>
      <c r="EQ498" s="82"/>
      <c r="ER498" s="82"/>
      <c r="ES498" s="82"/>
      <c r="ET498" s="82"/>
      <c r="EU498" s="82"/>
      <c r="EV498" s="82"/>
      <c r="EW498" s="82"/>
      <c r="EX498" s="82"/>
      <c r="EY498" s="82"/>
      <c r="EZ498" s="82"/>
      <c r="FA498" s="82"/>
      <c r="FB498" s="82"/>
      <c r="FC498" s="82"/>
      <c r="FD498" s="82"/>
      <c r="FE498" s="82"/>
      <c r="FF498" s="82"/>
      <c r="FG498" s="82"/>
      <c r="FH498" s="82"/>
      <c r="FI498" s="82"/>
      <c r="FJ498" s="82"/>
      <c r="FK498" s="82"/>
      <c r="FL498" s="82"/>
      <c r="FM498" s="82"/>
      <c r="FN498" s="82"/>
      <c r="FO498" s="82"/>
      <c r="FP498" s="82"/>
      <c r="FQ498" s="82"/>
      <c r="FR498" s="82"/>
      <c r="FS498" s="82"/>
      <c r="FT498" s="82"/>
      <c r="FU498" s="82"/>
      <c r="FV498" s="82"/>
      <c r="FW498" s="82"/>
    </row>
    <row r="499" spans="1:179" s="85" customFormat="1">
      <c r="A499" s="368" t="s">
        <v>651</v>
      </c>
      <c r="B499" s="275" t="s">
        <v>1168</v>
      </c>
      <c r="C499" s="271"/>
      <c r="D499" s="268"/>
      <c r="E499" s="91">
        <v>160620.24376899999</v>
      </c>
      <c r="F499" s="86"/>
      <c r="G499" s="86">
        <v>0</v>
      </c>
      <c r="H499" s="86">
        <v>138121.24376899999</v>
      </c>
      <c r="I499" s="86">
        <v>112153.66899999999</v>
      </c>
      <c r="J499" s="86"/>
      <c r="K499" s="86"/>
      <c r="L499" s="86"/>
      <c r="M499" s="86">
        <f t="shared" si="54"/>
        <v>98712.660999999993</v>
      </c>
      <c r="N499" s="86"/>
      <c r="O499" s="86"/>
      <c r="P499" s="86">
        <v>98712.660999999993</v>
      </c>
      <c r="Q499" s="104">
        <f t="shared" si="55"/>
        <v>18833</v>
      </c>
      <c r="R499" s="86">
        <v>0</v>
      </c>
      <c r="S499" s="86">
        <v>0</v>
      </c>
      <c r="T499" s="86">
        <v>14833</v>
      </c>
      <c r="U499" s="86">
        <v>4000</v>
      </c>
      <c r="V499" s="86">
        <v>0</v>
      </c>
      <c r="W499" s="86">
        <v>0</v>
      </c>
      <c r="X499" s="86"/>
      <c r="Y499" s="86">
        <v>0</v>
      </c>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82"/>
      <c r="BH499" s="82"/>
      <c r="BI499" s="82"/>
      <c r="BJ499" s="82"/>
      <c r="BK499" s="82"/>
      <c r="BL499" s="82"/>
      <c r="BM499" s="82"/>
      <c r="BN499" s="82"/>
      <c r="BO499" s="82"/>
      <c r="BP499" s="82"/>
      <c r="BQ499" s="82"/>
      <c r="BR499" s="82"/>
      <c r="BS499" s="82"/>
      <c r="BT499" s="82"/>
      <c r="BU499" s="82"/>
      <c r="BV499" s="82"/>
      <c r="BW499" s="82"/>
      <c r="BX499" s="82"/>
      <c r="BY499" s="82"/>
      <c r="BZ499" s="82"/>
      <c r="CA499" s="82"/>
      <c r="CB499" s="82"/>
      <c r="CC499" s="82"/>
      <c r="CD499" s="82"/>
      <c r="CE499" s="82"/>
      <c r="CF499" s="82"/>
      <c r="CG499" s="82"/>
      <c r="CH499" s="82"/>
      <c r="CI499" s="82"/>
      <c r="CJ499" s="82"/>
      <c r="CK499" s="82"/>
      <c r="CL499" s="82"/>
      <c r="CM499" s="82"/>
      <c r="CN499" s="82"/>
      <c r="CO499" s="82"/>
      <c r="CP499" s="82"/>
      <c r="CQ499" s="82"/>
      <c r="CR499" s="82"/>
      <c r="CS499" s="82"/>
      <c r="CT499" s="82"/>
      <c r="CU499" s="82"/>
      <c r="CV499" s="82"/>
      <c r="CW499" s="82"/>
      <c r="CX499" s="82"/>
      <c r="CY499" s="82"/>
      <c r="CZ499" s="82"/>
      <c r="DA499" s="82"/>
      <c r="DB499" s="82"/>
      <c r="DC499" s="82"/>
      <c r="DD499" s="82"/>
      <c r="DE499" s="82"/>
      <c r="DF499" s="82"/>
      <c r="DG499" s="82"/>
      <c r="DH499" s="82"/>
      <c r="DI499" s="82"/>
      <c r="DJ499" s="82"/>
      <c r="DK499" s="82"/>
      <c r="DL499" s="82"/>
      <c r="DM499" s="82"/>
      <c r="DN499" s="82"/>
      <c r="DO499" s="82"/>
      <c r="DP499" s="82"/>
      <c r="DQ499" s="82"/>
      <c r="DR499" s="82"/>
      <c r="DS499" s="82"/>
      <c r="DT499" s="82"/>
      <c r="DU499" s="82"/>
      <c r="DV499" s="82"/>
      <c r="DW499" s="82"/>
      <c r="DX499" s="82"/>
      <c r="DY499" s="82"/>
      <c r="DZ499" s="82"/>
      <c r="EA499" s="82"/>
      <c r="EB499" s="82"/>
      <c r="EC499" s="82"/>
      <c r="ED499" s="82"/>
      <c r="EE499" s="82"/>
      <c r="EF499" s="82"/>
      <c r="EG499" s="82"/>
      <c r="EH499" s="82"/>
      <c r="EI499" s="82"/>
      <c r="EJ499" s="82"/>
      <c r="EK499" s="82"/>
      <c r="EL499" s="82"/>
      <c r="EM499" s="82"/>
      <c r="EN499" s="82"/>
      <c r="EO499" s="82"/>
      <c r="EP499" s="82"/>
      <c r="EQ499" s="82"/>
      <c r="ER499" s="82"/>
      <c r="ES499" s="82"/>
      <c r="ET499" s="82"/>
      <c r="EU499" s="82"/>
      <c r="EV499" s="82"/>
      <c r="EW499" s="82"/>
      <c r="EX499" s="82"/>
      <c r="EY499" s="82"/>
      <c r="EZ499" s="82"/>
      <c r="FA499" s="82"/>
      <c r="FB499" s="82"/>
      <c r="FC499" s="82"/>
      <c r="FD499" s="82"/>
      <c r="FE499" s="82"/>
      <c r="FF499" s="82"/>
      <c r="FG499" s="82"/>
      <c r="FH499" s="82"/>
      <c r="FI499" s="82"/>
      <c r="FJ499" s="82"/>
      <c r="FK499" s="82"/>
      <c r="FL499" s="82"/>
      <c r="FM499" s="82"/>
      <c r="FN499" s="82"/>
      <c r="FO499" s="82"/>
      <c r="FP499" s="82"/>
      <c r="FQ499" s="82"/>
      <c r="FR499" s="82"/>
      <c r="FS499" s="82"/>
      <c r="FT499" s="82"/>
      <c r="FU499" s="82"/>
      <c r="FV499" s="82"/>
      <c r="FW499" s="82"/>
    </row>
    <row r="500" spans="1:179" s="85" customFormat="1" ht="25.5">
      <c r="A500" s="356">
        <v>-1</v>
      </c>
      <c r="B500" s="291" t="s">
        <v>339</v>
      </c>
      <c r="C500" s="271"/>
      <c r="D500" s="268"/>
      <c r="E500" s="91">
        <v>13025.243769000001</v>
      </c>
      <c r="F500" s="86"/>
      <c r="G500" s="86">
        <v>0</v>
      </c>
      <c r="H500" s="86">
        <v>13025.243769000001</v>
      </c>
      <c r="I500" s="86">
        <v>12370.669</v>
      </c>
      <c r="J500" s="86"/>
      <c r="K500" s="86"/>
      <c r="L500" s="86"/>
      <c r="M500" s="86">
        <f t="shared" si="54"/>
        <v>12370.669</v>
      </c>
      <c r="N500" s="86"/>
      <c r="O500" s="86"/>
      <c r="P500" s="86">
        <v>12370.669</v>
      </c>
      <c r="Q500" s="104">
        <f t="shared" si="55"/>
        <v>0</v>
      </c>
      <c r="R500" s="86">
        <v>0</v>
      </c>
      <c r="S500" s="86">
        <v>0</v>
      </c>
      <c r="T500" s="86">
        <v>0</v>
      </c>
      <c r="U500" s="86">
        <v>0</v>
      </c>
      <c r="V500" s="86">
        <v>0</v>
      </c>
      <c r="W500" s="86">
        <v>0</v>
      </c>
      <c r="X500" s="86"/>
      <c r="Y500" s="86">
        <v>0</v>
      </c>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c r="BH500" s="82"/>
      <c r="BI500" s="82"/>
      <c r="BJ500" s="82"/>
      <c r="BK500" s="82"/>
      <c r="BL500" s="82"/>
      <c r="BM500" s="82"/>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c r="CX500" s="82"/>
      <c r="CY500" s="82"/>
      <c r="CZ500" s="82"/>
      <c r="DA500" s="82"/>
      <c r="DB500" s="82"/>
      <c r="DC500" s="82"/>
      <c r="DD500" s="82"/>
      <c r="DE500" s="82"/>
      <c r="DF500" s="82"/>
      <c r="DG500" s="82"/>
      <c r="DH500" s="82"/>
      <c r="DI500" s="82"/>
      <c r="DJ500" s="82"/>
      <c r="DK500" s="82"/>
      <c r="DL500" s="82"/>
      <c r="DM500" s="82"/>
      <c r="DN500" s="82"/>
      <c r="DO500" s="82"/>
      <c r="DP500" s="82"/>
      <c r="DQ500" s="82"/>
      <c r="DR500" s="82"/>
      <c r="DS500" s="82"/>
      <c r="DT500" s="82"/>
      <c r="DU500" s="82"/>
      <c r="DV500" s="82"/>
      <c r="DW500" s="82"/>
      <c r="DX500" s="82"/>
      <c r="DY500" s="82"/>
      <c r="DZ500" s="82"/>
      <c r="EA500" s="82"/>
      <c r="EB500" s="82"/>
      <c r="EC500" s="82"/>
      <c r="ED500" s="82"/>
      <c r="EE500" s="82"/>
      <c r="EF500" s="82"/>
      <c r="EG500" s="82"/>
      <c r="EH500" s="82"/>
      <c r="EI500" s="82"/>
      <c r="EJ500" s="82"/>
      <c r="EK500" s="82"/>
      <c r="EL500" s="82"/>
      <c r="EM500" s="82"/>
      <c r="EN500" s="82"/>
      <c r="EO500" s="82"/>
      <c r="EP500" s="82"/>
      <c r="EQ500" s="82"/>
      <c r="ER500" s="82"/>
      <c r="ES500" s="82"/>
      <c r="ET500" s="82"/>
      <c r="EU500" s="82"/>
      <c r="EV500" s="82"/>
      <c r="EW500" s="82"/>
      <c r="EX500" s="82"/>
      <c r="EY500" s="82"/>
      <c r="EZ500" s="82"/>
      <c r="FA500" s="82"/>
      <c r="FB500" s="82"/>
      <c r="FC500" s="82"/>
      <c r="FD500" s="82"/>
      <c r="FE500" s="82"/>
      <c r="FF500" s="82"/>
      <c r="FG500" s="82"/>
      <c r="FH500" s="82"/>
      <c r="FI500" s="82"/>
      <c r="FJ500" s="82"/>
      <c r="FK500" s="82"/>
      <c r="FL500" s="82"/>
      <c r="FM500" s="82"/>
      <c r="FN500" s="82"/>
      <c r="FO500" s="82"/>
      <c r="FP500" s="82"/>
      <c r="FQ500" s="82"/>
      <c r="FR500" s="82"/>
      <c r="FS500" s="82"/>
      <c r="FT500" s="82"/>
      <c r="FU500" s="82"/>
      <c r="FV500" s="82"/>
      <c r="FW500" s="82"/>
    </row>
    <row r="501" spans="1:179" s="85" customFormat="1">
      <c r="A501" s="356" t="s">
        <v>320</v>
      </c>
      <c r="B501" s="291" t="s">
        <v>332</v>
      </c>
      <c r="C501" s="271"/>
      <c r="D501" s="271"/>
      <c r="E501" s="91">
        <v>13025.243769000001</v>
      </c>
      <c r="F501" s="86"/>
      <c r="G501" s="88">
        <v>0</v>
      </c>
      <c r="H501" s="88">
        <v>13025.243769000001</v>
      </c>
      <c r="I501" s="86">
        <v>12370.669</v>
      </c>
      <c r="J501" s="86"/>
      <c r="K501" s="86"/>
      <c r="L501" s="88"/>
      <c r="M501" s="86">
        <f t="shared" si="54"/>
        <v>12370.669</v>
      </c>
      <c r="N501" s="86"/>
      <c r="O501" s="88"/>
      <c r="P501" s="88">
        <v>12370.669</v>
      </c>
      <c r="Q501" s="104">
        <f t="shared" si="55"/>
        <v>0</v>
      </c>
      <c r="R501" s="86">
        <v>0</v>
      </c>
      <c r="S501" s="86">
        <v>0</v>
      </c>
      <c r="T501" s="88">
        <v>0</v>
      </c>
      <c r="U501" s="88">
        <v>0</v>
      </c>
      <c r="V501" s="88">
        <v>0</v>
      </c>
      <c r="W501" s="88">
        <v>0</v>
      </c>
      <c r="X501" s="88"/>
      <c r="Y501" s="88">
        <v>0</v>
      </c>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c r="DH501" s="82"/>
      <c r="DI501" s="82"/>
      <c r="DJ501" s="82"/>
      <c r="DK501" s="82"/>
      <c r="DL501" s="82"/>
      <c r="DM501" s="82"/>
      <c r="DN501" s="82"/>
      <c r="DO501" s="82"/>
      <c r="DP501" s="82"/>
      <c r="DQ501" s="82"/>
      <c r="DR501" s="82"/>
      <c r="DS501" s="82"/>
      <c r="DT501" s="82"/>
      <c r="DU501" s="82"/>
      <c r="DV501" s="82"/>
      <c r="DW501" s="82"/>
      <c r="DX501" s="82"/>
      <c r="DY501" s="82"/>
      <c r="DZ501" s="82"/>
      <c r="EA501" s="82"/>
      <c r="EB501" s="82"/>
      <c r="EC501" s="82"/>
      <c r="ED501" s="82"/>
      <c r="EE501" s="82"/>
      <c r="EF501" s="82"/>
      <c r="EG501" s="82"/>
      <c r="EH501" s="82"/>
      <c r="EI501" s="82"/>
      <c r="EJ501" s="82"/>
      <c r="EK501" s="82"/>
      <c r="EL501" s="82"/>
      <c r="EM501" s="82"/>
      <c r="EN501" s="82"/>
      <c r="EO501" s="82"/>
      <c r="EP501" s="82"/>
      <c r="EQ501" s="82"/>
      <c r="ER501" s="82"/>
      <c r="ES501" s="82"/>
      <c r="ET501" s="82"/>
      <c r="EU501" s="82"/>
      <c r="EV501" s="82"/>
      <c r="EW501" s="82"/>
      <c r="EX501" s="82"/>
      <c r="EY501" s="82"/>
      <c r="EZ501" s="82"/>
      <c r="FA501" s="82"/>
      <c r="FB501" s="82"/>
      <c r="FC501" s="82"/>
      <c r="FD501" s="82"/>
      <c r="FE501" s="82"/>
      <c r="FF501" s="82"/>
      <c r="FG501" s="82"/>
      <c r="FH501" s="82"/>
      <c r="FI501" s="82"/>
      <c r="FJ501" s="82"/>
      <c r="FK501" s="82"/>
      <c r="FL501" s="82"/>
      <c r="FM501" s="82"/>
      <c r="FN501" s="82"/>
      <c r="FO501" s="82"/>
      <c r="FP501" s="82"/>
      <c r="FQ501" s="82"/>
      <c r="FR501" s="82"/>
      <c r="FS501" s="82"/>
      <c r="FT501" s="82"/>
      <c r="FU501" s="82"/>
      <c r="FV501" s="82"/>
      <c r="FW501" s="82"/>
    </row>
    <row r="502" spans="1:179" s="85" customFormat="1" ht="51">
      <c r="A502" s="354">
        <v>1</v>
      </c>
      <c r="B502" s="295" t="s">
        <v>1169</v>
      </c>
      <c r="C502" s="421" t="s">
        <v>1201</v>
      </c>
      <c r="D502" s="271" t="s">
        <v>1202</v>
      </c>
      <c r="E502" s="91">
        <v>9365.9830000000002</v>
      </c>
      <c r="F502" s="86"/>
      <c r="G502" s="88"/>
      <c r="H502" s="88">
        <v>9365.9830000000002</v>
      </c>
      <c r="I502" s="86">
        <v>9119.7029999999995</v>
      </c>
      <c r="J502" s="86"/>
      <c r="K502" s="86"/>
      <c r="L502" s="88"/>
      <c r="M502" s="86">
        <f t="shared" si="54"/>
        <v>9119.7029999999995</v>
      </c>
      <c r="N502" s="86"/>
      <c r="O502" s="88"/>
      <c r="P502" s="88">
        <v>9119.7029999999995</v>
      </c>
      <c r="Q502" s="104">
        <f t="shared" si="55"/>
        <v>0</v>
      </c>
      <c r="R502" s="86"/>
      <c r="S502" s="86"/>
      <c r="T502" s="88"/>
      <c r="U502" s="88"/>
      <c r="V502" s="88"/>
      <c r="W502" s="88"/>
      <c r="X502" s="88"/>
      <c r="Y502" s="88"/>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82"/>
      <c r="BH502" s="82"/>
      <c r="BI502" s="82"/>
      <c r="BJ502" s="82"/>
      <c r="BK502" s="82"/>
      <c r="BL502" s="82"/>
      <c r="BM502" s="82"/>
      <c r="BN502" s="82"/>
      <c r="BO502" s="82"/>
      <c r="BP502" s="82"/>
      <c r="BQ502" s="82"/>
      <c r="BR502" s="82"/>
      <c r="BS502" s="82"/>
      <c r="BT502" s="82"/>
      <c r="BU502" s="82"/>
      <c r="BV502" s="82"/>
      <c r="BW502" s="82"/>
      <c r="BX502" s="82"/>
      <c r="BY502" s="82"/>
      <c r="BZ502" s="82"/>
      <c r="CA502" s="82"/>
      <c r="CB502" s="82"/>
      <c r="CC502" s="82"/>
      <c r="CD502" s="82"/>
      <c r="CE502" s="82"/>
      <c r="CF502" s="82"/>
      <c r="CG502" s="82"/>
      <c r="CH502" s="82"/>
      <c r="CI502" s="82"/>
      <c r="CJ502" s="82"/>
      <c r="CK502" s="82"/>
      <c r="CL502" s="82"/>
      <c r="CM502" s="82"/>
      <c r="CN502" s="82"/>
      <c r="CO502" s="82"/>
      <c r="CP502" s="82"/>
      <c r="CQ502" s="82"/>
      <c r="CR502" s="82"/>
      <c r="CS502" s="82"/>
      <c r="CT502" s="82"/>
      <c r="CU502" s="82"/>
      <c r="CV502" s="82"/>
      <c r="CW502" s="82"/>
      <c r="CX502" s="82"/>
      <c r="CY502" s="82"/>
      <c r="CZ502" s="82"/>
      <c r="DA502" s="82"/>
      <c r="DB502" s="82"/>
      <c r="DC502" s="82"/>
      <c r="DD502" s="82"/>
      <c r="DE502" s="82"/>
      <c r="DF502" s="82"/>
      <c r="DG502" s="82"/>
      <c r="DH502" s="82"/>
      <c r="DI502" s="82"/>
      <c r="DJ502" s="82"/>
      <c r="DK502" s="82"/>
      <c r="DL502" s="82"/>
      <c r="DM502" s="82"/>
      <c r="DN502" s="82"/>
      <c r="DO502" s="82"/>
      <c r="DP502" s="82"/>
      <c r="DQ502" s="82"/>
      <c r="DR502" s="82"/>
      <c r="DS502" s="82"/>
      <c r="DT502" s="82"/>
      <c r="DU502" s="82"/>
      <c r="DV502" s="82"/>
      <c r="DW502" s="82"/>
      <c r="DX502" s="82"/>
      <c r="DY502" s="82"/>
      <c r="DZ502" s="82"/>
      <c r="EA502" s="82"/>
      <c r="EB502" s="82"/>
      <c r="EC502" s="82"/>
      <c r="ED502" s="82"/>
      <c r="EE502" s="82"/>
      <c r="EF502" s="82"/>
      <c r="EG502" s="82"/>
      <c r="EH502" s="82"/>
      <c r="EI502" s="82"/>
      <c r="EJ502" s="82"/>
      <c r="EK502" s="82"/>
      <c r="EL502" s="82"/>
      <c r="EM502" s="82"/>
      <c r="EN502" s="82"/>
      <c r="EO502" s="82"/>
      <c r="EP502" s="82"/>
      <c r="EQ502" s="82"/>
      <c r="ER502" s="82"/>
      <c r="ES502" s="82"/>
      <c r="ET502" s="82"/>
      <c r="EU502" s="82"/>
      <c r="EV502" s="82"/>
      <c r="EW502" s="82"/>
      <c r="EX502" s="82"/>
      <c r="EY502" s="82"/>
      <c r="EZ502" s="82"/>
      <c r="FA502" s="82"/>
      <c r="FB502" s="82"/>
      <c r="FC502" s="82"/>
      <c r="FD502" s="82"/>
      <c r="FE502" s="82"/>
      <c r="FF502" s="82"/>
      <c r="FG502" s="82"/>
      <c r="FH502" s="82"/>
      <c r="FI502" s="82"/>
      <c r="FJ502" s="82"/>
      <c r="FK502" s="82"/>
      <c r="FL502" s="82"/>
      <c r="FM502" s="82"/>
      <c r="FN502" s="82"/>
      <c r="FO502" s="82"/>
      <c r="FP502" s="82"/>
      <c r="FQ502" s="82"/>
      <c r="FR502" s="82"/>
      <c r="FS502" s="82"/>
      <c r="FT502" s="82"/>
      <c r="FU502" s="82"/>
      <c r="FV502" s="82"/>
      <c r="FW502" s="82"/>
    </row>
    <row r="503" spans="1:179" s="85" customFormat="1" ht="25.5">
      <c r="A503" s="354">
        <v>2</v>
      </c>
      <c r="B503" s="295" t="s">
        <v>1170</v>
      </c>
      <c r="C503" s="434"/>
      <c r="D503" s="271" t="s">
        <v>1203</v>
      </c>
      <c r="E503" s="91">
        <v>3659.260769</v>
      </c>
      <c r="F503" s="86"/>
      <c r="G503" s="86"/>
      <c r="H503" s="86">
        <v>3659.260769</v>
      </c>
      <c r="I503" s="86">
        <v>3250.9659999999999</v>
      </c>
      <c r="J503" s="86"/>
      <c r="K503" s="86"/>
      <c r="L503" s="86"/>
      <c r="M503" s="86">
        <f t="shared" si="54"/>
        <v>3250.9659999999999</v>
      </c>
      <c r="N503" s="86"/>
      <c r="O503" s="86"/>
      <c r="P503" s="86">
        <v>3250.9659999999999</v>
      </c>
      <c r="Q503" s="104">
        <f t="shared" si="55"/>
        <v>0</v>
      </c>
      <c r="R503" s="86"/>
      <c r="S503" s="86"/>
      <c r="T503" s="86"/>
      <c r="U503" s="86"/>
      <c r="V503" s="86"/>
      <c r="W503" s="86"/>
      <c r="X503" s="86"/>
      <c r="Y503" s="86"/>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82"/>
      <c r="BH503" s="82"/>
      <c r="BI503" s="82"/>
      <c r="BJ503" s="82"/>
      <c r="BK503" s="82"/>
      <c r="BL503" s="82"/>
      <c r="BM503" s="82"/>
      <c r="BN503" s="82"/>
      <c r="BO503" s="82"/>
      <c r="BP503" s="82"/>
      <c r="BQ503" s="82"/>
      <c r="BR503" s="82"/>
      <c r="BS503" s="82"/>
      <c r="BT503" s="82"/>
      <c r="BU503" s="82"/>
      <c r="BV503" s="82"/>
      <c r="BW503" s="82"/>
      <c r="BX503" s="82"/>
      <c r="BY503" s="82"/>
      <c r="BZ503" s="82"/>
      <c r="CA503" s="82"/>
      <c r="CB503" s="82"/>
      <c r="CC503" s="82"/>
      <c r="CD503" s="82"/>
      <c r="CE503" s="82"/>
      <c r="CF503" s="82"/>
      <c r="CG503" s="82"/>
      <c r="CH503" s="82"/>
      <c r="CI503" s="82"/>
      <c r="CJ503" s="82"/>
      <c r="CK503" s="82"/>
      <c r="CL503" s="82"/>
      <c r="CM503" s="82"/>
      <c r="CN503" s="82"/>
      <c r="CO503" s="82"/>
      <c r="CP503" s="82"/>
      <c r="CQ503" s="82"/>
      <c r="CR503" s="82"/>
      <c r="CS503" s="82"/>
      <c r="CT503" s="82"/>
      <c r="CU503" s="82"/>
      <c r="CV503" s="82"/>
      <c r="CW503" s="82"/>
      <c r="CX503" s="82"/>
      <c r="CY503" s="82"/>
      <c r="CZ503" s="82"/>
      <c r="DA503" s="82"/>
      <c r="DB503" s="82"/>
      <c r="DC503" s="82"/>
      <c r="DD503" s="82"/>
      <c r="DE503" s="82"/>
      <c r="DF503" s="82"/>
      <c r="DG503" s="82"/>
      <c r="DH503" s="82"/>
      <c r="DI503" s="82"/>
      <c r="DJ503" s="82"/>
      <c r="DK503" s="82"/>
      <c r="DL503" s="82"/>
      <c r="DM503" s="82"/>
      <c r="DN503" s="82"/>
      <c r="DO503" s="82"/>
      <c r="DP503" s="82"/>
      <c r="DQ503" s="82"/>
      <c r="DR503" s="82"/>
      <c r="DS503" s="82"/>
      <c r="DT503" s="82"/>
      <c r="DU503" s="82"/>
      <c r="DV503" s="82"/>
      <c r="DW503" s="82"/>
      <c r="DX503" s="82"/>
      <c r="DY503" s="82"/>
      <c r="DZ503" s="82"/>
      <c r="EA503" s="82"/>
      <c r="EB503" s="82"/>
      <c r="EC503" s="82"/>
      <c r="ED503" s="82"/>
      <c r="EE503" s="82"/>
      <c r="EF503" s="82"/>
      <c r="EG503" s="82"/>
      <c r="EH503" s="82"/>
      <c r="EI503" s="82"/>
      <c r="EJ503" s="82"/>
      <c r="EK503" s="82"/>
      <c r="EL503" s="82"/>
      <c r="EM503" s="82"/>
      <c r="EN503" s="82"/>
      <c r="EO503" s="82"/>
      <c r="EP503" s="82"/>
      <c r="EQ503" s="82"/>
      <c r="ER503" s="82"/>
      <c r="ES503" s="82"/>
      <c r="ET503" s="82"/>
      <c r="EU503" s="82"/>
      <c r="EV503" s="82"/>
      <c r="EW503" s="82"/>
      <c r="EX503" s="82"/>
      <c r="EY503" s="82"/>
      <c r="EZ503" s="82"/>
      <c r="FA503" s="82"/>
      <c r="FB503" s="82"/>
      <c r="FC503" s="82"/>
      <c r="FD503" s="82"/>
      <c r="FE503" s="82"/>
      <c r="FF503" s="82"/>
      <c r="FG503" s="82"/>
      <c r="FH503" s="82"/>
      <c r="FI503" s="82"/>
      <c r="FJ503" s="82"/>
      <c r="FK503" s="82"/>
      <c r="FL503" s="82"/>
      <c r="FM503" s="82"/>
      <c r="FN503" s="82"/>
      <c r="FO503" s="82"/>
      <c r="FP503" s="82"/>
      <c r="FQ503" s="82"/>
      <c r="FR503" s="82"/>
      <c r="FS503" s="82"/>
      <c r="FT503" s="82"/>
      <c r="FU503" s="82"/>
      <c r="FV503" s="82"/>
      <c r="FW503" s="82"/>
    </row>
    <row r="504" spans="1:179" s="85" customFormat="1" ht="25.5">
      <c r="A504" s="356">
        <v>-2</v>
      </c>
      <c r="B504" s="291" t="s">
        <v>339</v>
      </c>
      <c r="C504" s="271"/>
      <c r="D504" s="268"/>
      <c r="E504" s="91">
        <v>147595</v>
      </c>
      <c r="F504" s="86"/>
      <c r="G504" s="88">
        <v>0</v>
      </c>
      <c r="H504" s="88">
        <v>125096</v>
      </c>
      <c r="I504" s="86">
        <v>99783</v>
      </c>
      <c r="J504" s="86"/>
      <c r="K504" s="86"/>
      <c r="L504" s="88"/>
      <c r="M504" s="86">
        <f t="shared" si="54"/>
        <v>86341.991999999998</v>
      </c>
      <c r="N504" s="86"/>
      <c r="O504" s="88"/>
      <c r="P504" s="88">
        <v>86341.991999999998</v>
      </c>
      <c r="Q504" s="104">
        <f t="shared" si="55"/>
        <v>18833</v>
      </c>
      <c r="R504" s="86">
        <v>0</v>
      </c>
      <c r="S504" s="86">
        <v>0</v>
      </c>
      <c r="T504" s="88">
        <v>14833</v>
      </c>
      <c r="U504" s="88">
        <v>4000</v>
      </c>
      <c r="V504" s="88">
        <v>0</v>
      </c>
      <c r="W504" s="88">
        <v>0</v>
      </c>
      <c r="X504" s="88"/>
      <c r="Y504" s="88">
        <v>0</v>
      </c>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82"/>
      <c r="BH504" s="82"/>
      <c r="BI504" s="82"/>
      <c r="BJ504" s="82"/>
      <c r="BK504" s="82"/>
      <c r="BL504" s="82"/>
      <c r="BM504" s="82"/>
      <c r="BN504" s="82"/>
      <c r="BO504" s="82"/>
      <c r="BP504" s="82"/>
      <c r="BQ504" s="82"/>
      <c r="BR504" s="82"/>
      <c r="BS504" s="82"/>
      <c r="BT504" s="82"/>
      <c r="BU504" s="82"/>
      <c r="BV504" s="82"/>
      <c r="BW504" s="82"/>
      <c r="BX504" s="82"/>
      <c r="BY504" s="82"/>
      <c r="BZ504" s="82"/>
      <c r="CA504" s="82"/>
      <c r="CB504" s="82"/>
      <c r="CC504" s="82"/>
      <c r="CD504" s="82"/>
      <c r="CE504" s="82"/>
      <c r="CF504" s="82"/>
      <c r="CG504" s="82"/>
      <c r="CH504" s="82"/>
      <c r="CI504" s="82"/>
      <c r="CJ504" s="82"/>
      <c r="CK504" s="82"/>
      <c r="CL504" s="82"/>
      <c r="CM504" s="82"/>
      <c r="CN504" s="82"/>
      <c r="CO504" s="82"/>
      <c r="CP504" s="82"/>
      <c r="CQ504" s="82"/>
      <c r="CR504" s="82"/>
      <c r="CS504" s="82"/>
      <c r="CT504" s="82"/>
      <c r="CU504" s="82"/>
      <c r="CV504" s="82"/>
      <c r="CW504" s="82"/>
      <c r="CX504" s="82"/>
      <c r="CY504" s="82"/>
      <c r="CZ504" s="82"/>
      <c r="DA504" s="82"/>
      <c r="DB504" s="82"/>
      <c r="DC504" s="82"/>
      <c r="DD504" s="82"/>
      <c r="DE504" s="82"/>
      <c r="DF504" s="82"/>
      <c r="DG504" s="82"/>
      <c r="DH504" s="82"/>
      <c r="DI504" s="82"/>
      <c r="DJ504" s="82"/>
      <c r="DK504" s="82"/>
      <c r="DL504" s="82"/>
      <c r="DM504" s="82"/>
      <c r="DN504" s="82"/>
      <c r="DO504" s="82"/>
      <c r="DP504" s="82"/>
      <c r="DQ504" s="82"/>
      <c r="DR504" s="82"/>
      <c r="DS504" s="82"/>
      <c r="DT504" s="82"/>
      <c r="DU504" s="82"/>
      <c r="DV504" s="82"/>
      <c r="DW504" s="82"/>
      <c r="DX504" s="82"/>
      <c r="DY504" s="82"/>
      <c r="DZ504" s="82"/>
      <c r="EA504" s="82"/>
      <c r="EB504" s="82"/>
      <c r="EC504" s="82"/>
      <c r="ED504" s="82"/>
      <c r="EE504" s="82"/>
      <c r="EF504" s="82"/>
      <c r="EG504" s="82"/>
      <c r="EH504" s="82"/>
      <c r="EI504" s="82"/>
      <c r="EJ504" s="82"/>
      <c r="EK504" s="82"/>
      <c r="EL504" s="82"/>
      <c r="EM504" s="82"/>
      <c r="EN504" s="82"/>
      <c r="EO504" s="82"/>
      <c r="EP504" s="82"/>
      <c r="EQ504" s="82"/>
      <c r="ER504" s="82"/>
      <c r="ES504" s="82"/>
      <c r="ET504" s="82"/>
      <c r="EU504" s="82"/>
      <c r="EV504" s="82"/>
      <c r="EW504" s="82"/>
      <c r="EX504" s="82"/>
      <c r="EY504" s="82"/>
      <c r="EZ504" s="82"/>
      <c r="FA504" s="82"/>
      <c r="FB504" s="82"/>
      <c r="FC504" s="82"/>
      <c r="FD504" s="82"/>
      <c r="FE504" s="82"/>
      <c r="FF504" s="82"/>
      <c r="FG504" s="82"/>
      <c r="FH504" s="82"/>
      <c r="FI504" s="82"/>
      <c r="FJ504" s="82"/>
      <c r="FK504" s="82"/>
      <c r="FL504" s="82"/>
      <c r="FM504" s="82"/>
      <c r="FN504" s="82"/>
      <c r="FO504" s="82"/>
      <c r="FP504" s="82"/>
      <c r="FQ504" s="82"/>
      <c r="FR504" s="82"/>
      <c r="FS504" s="82"/>
      <c r="FT504" s="82"/>
      <c r="FU504" s="82"/>
      <c r="FV504" s="82"/>
      <c r="FW504" s="82"/>
    </row>
    <row r="505" spans="1:179" s="85" customFormat="1">
      <c r="A505" s="356" t="s">
        <v>319</v>
      </c>
      <c r="B505" s="291" t="s">
        <v>321</v>
      </c>
      <c r="C505" s="271"/>
      <c r="D505" s="268"/>
      <c r="E505" s="91">
        <v>49596</v>
      </c>
      <c r="F505" s="86"/>
      <c r="G505" s="88">
        <v>0</v>
      </c>
      <c r="H505" s="88">
        <v>49596</v>
      </c>
      <c r="I505" s="86">
        <v>22000</v>
      </c>
      <c r="J505" s="86"/>
      <c r="K505" s="86"/>
      <c r="L505" s="88"/>
      <c r="M505" s="86">
        <f t="shared" si="54"/>
        <v>22000</v>
      </c>
      <c r="N505" s="86"/>
      <c r="O505" s="88"/>
      <c r="P505" s="88">
        <v>22000</v>
      </c>
      <c r="Q505" s="104">
        <f t="shared" si="55"/>
        <v>10000</v>
      </c>
      <c r="R505" s="86">
        <v>0</v>
      </c>
      <c r="S505" s="86">
        <v>0</v>
      </c>
      <c r="T505" s="88">
        <v>7000</v>
      </c>
      <c r="U505" s="88">
        <v>3000</v>
      </c>
      <c r="V505" s="88">
        <v>0</v>
      </c>
      <c r="W505" s="88">
        <v>0</v>
      </c>
      <c r="X505" s="88"/>
      <c r="Y505" s="88">
        <v>0</v>
      </c>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c r="CR505" s="82"/>
      <c r="CS505" s="82"/>
      <c r="CT505" s="82"/>
      <c r="CU505" s="82"/>
      <c r="CV505" s="82"/>
      <c r="CW505" s="82"/>
      <c r="CX505" s="82"/>
      <c r="CY505" s="82"/>
      <c r="CZ505" s="82"/>
      <c r="DA505" s="82"/>
      <c r="DB505" s="82"/>
      <c r="DC505" s="82"/>
      <c r="DD505" s="82"/>
      <c r="DE505" s="82"/>
      <c r="DF505" s="82"/>
      <c r="DG505" s="82"/>
      <c r="DH505" s="82"/>
      <c r="DI505" s="82"/>
      <c r="DJ505" s="82"/>
      <c r="DK505" s="82"/>
      <c r="DL505" s="82"/>
      <c r="DM505" s="82"/>
      <c r="DN505" s="82"/>
      <c r="DO505" s="82"/>
      <c r="DP505" s="82"/>
      <c r="DQ505" s="82"/>
      <c r="DR505" s="82"/>
      <c r="DS505" s="82"/>
      <c r="DT505" s="82"/>
      <c r="DU505" s="82"/>
      <c r="DV505" s="82"/>
      <c r="DW505" s="82"/>
      <c r="DX505" s="82"/>
      <c r="DY505" s="82"/>
      <c r="DZ505" s="82"/>
      <c r="EA505" s="82"/>
      <c r="EB505" s="82"/>
      <c r="EC505" s="82"/>
      <c r="ED505" s="82"/>
      <c r="EE505" s="82"/>
      <c r="EF505" s="82"/>
      <c r="EG505" s="82"/>
      <c r="EH505" s="82"/>
      <c r="EI505" s="82"/>
      <c r="EJ505" s="82"/>
      <c r="EK505" s="82"/>
      <c r="EL505" s="82"/>
      <c r="EM505" s="82"/>
      <c r="EN505" s="82"/>
      <c r="EO505" s="82"/>
      <c r="EP505" s="82"/>
      <c r="EQ505" s="82"/>
      <c r="ER505" s="82"/>
      <c r="ES505" s="82"/>
      <c r="ET505" s="82"/>
      <c r="EU505" s="82"/>
      <c r="EV505" s="82"/>
      <c r="EW505" s="82"/>
      <c r="EX505" s="82"/>
      <c r="EY505" s="82"/>
      <c r="EZ505" s="82"/>
      <c r="FA505" s="82"/>
      <c r="FB505" s="82"/>
      <c r="FC505" s="82"/>
      <c r="FD505" s="82"/>
      <c r="FE505" s="82"/>
      <c r="FF505" s="82"/>
      <c r="FG505" s="82"/>
      <c r="FH505" s="82"/>
      <c r="FI505" s="82"/>
      <c r="FJ505" s="82"/>
      <c r="FK505" s="82"/>
      <c r="FL505" s="82"/>
      <c r="FM505" s="82"/>
      <c r="FN505" s="82"/>
      <c r="FO505" s="82"/>
      <c r="FP505" s="82"/>
      <c r="FQ505" s="82"/>
      <c r="FR505" s="82"/>
      <c r="FS505" s="82"/>
      <c r="FT505" s="82"/>
      <c r="FU505" s="82"/>
      <c r="FV505" s="82"/>
      <c r="FW505" s="82"/>
    </row>
    <row r="506" spans="1:179" s="85" customFormat="1" ht="38.25">
      <c r="A506" s="352">
        <v>1</v>
      </c>
      <c r="B506" s="276" t="s">
        <v>1171</v>
      </c>
      <c r="C506" s="271" t="s">
        <v>304</v>
      </c>
      <c r="D506" s="271" t="s">
        <v>1204</v>
      </c>
      <c r="E506" s="91">
        <v>49596</v>
      </c>
      <c r="F506" s="86"/>
      <c r="G506" s="88"/>
      <c r="H506" s="88">
        <v>49596</v>
      </c>
      <c r="I506" s="86">
        <v>22000</v>
      </c>
      <c r="J506" s="86"/>
      <c r="K506" s="86"/>
      <c r="L506" s="88"/>
      <c r="M506" s="86">
        <f t="shared" si="54"/>
        <v>22000</v>
      </c>
      <c r="N506" s="86"/>
      <c r="O506" s="88"/>
      <c r="P506" s="88">
        <v>22000</v>
      </c>
      <c r="Q506" s="104">
        <f t="shared" si="55"/>
        <v>10000</v>
      </c>
      <c r="R506" s="86"/>
      <c r="S506" s="86"/>
      <c r="T506" s="88">
        <v>7000</v>
      </c>
      <c r="U506" s="88">
        <v>3000</v>
      </c>
      <c r="V506" s="88"/>
      <c r="W506" s="88"/>
      <c r="X506" s="88"/>
      <c r="Y506" s="88"/>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82"/>
      <c r="BH506" s="82"/>
      <c r="BI506" s="82"/>
      <c r="BJ506" s="82"/>
      <c r="BK506" s="82"/>
      <c r="BL506" s="82"/>
      <c r="BM506" s="82"/>
      <c r="BN506" s="82"/>
      <c r="BO506" s="82"/>
      <c r="BP506" s="82"/>
      <c r="BQ506" s="82"/>
      <c r="BR506" s="82"/>
      <c r="BS506" s="82"/>
      <c r="BT506" s="82"/>
      <c r="BU506" s="82"/>
      <c r="BV506" s="82"/>
      <c r="BW506" s="82"/>
      <c r="BX506" s="82"/>
      <c r="BY506" s="82"/>
      <c r="BZ506" s="82"/>
      <c r="CA506" s="82"/>
      <c r="CB506" s="82"/>
      <c r="CC506" s="82"/>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c r="DF506" s="82"/>
      <c r="DG506" s="82"/>
      <c r="DH506" s="82"/>
      <c r="DI506" s="82"/>
      <c r="DJ506" s="82"/>
      <c r="DK506" s="82"/>
      <c r="DL506" s="82"/>
      <c r="DM506" s="82"/>
      <c r="DN506" s="82"/>
      <c r="DO506" s="82"/>
      <c r="DP506" s="82"/>
      <c r="DQ506" s="82"/>
      <c r="DR506" s="82"/>
      <c r="DS506" s="82"/>
      <c r="DT506" s="82"/>
      <c r="DU506" s="82"/>
      <c r="DV506" s="82"/>
      <c r="DW506" s="82"/>
      <c r="DX506" s="82"/>
      <c r="DY506" s="82"/>
      <c r="DZ506" s="82"/>
      <c r="EA506" s="82"/>
      <c r="EB506" s="82"/>
      <c r="EC506" s="82"/>
      <c r="ED506" s="82"/>
      <c r="EE506" s="82"/>
      <c r="EF506" s="82"/>
      <c r="EG506" s="82"/>
      <c r="EH506" s="82"/>
      <c r="EI506" s="82"/>
      <c r="EJ506" s="82"/>
      <c r="EK506" s="82"/>
      <c r="EL506" s="82"/>
      <c r="EM506" s="82"/>
      <c r="EN506" s="82"/>
      <c r="EO506" s="82"/>
      <c r="EP506" s="82"/>
      <c r="EQ506" s="82"/>
      <c r="ER506" s="82"/>
      <c r="ES506" s="82"/>
      <c r="ET506" s="82"/>
      <c r="EU506" s="82"/>
      <c r="EV506" s="82"/>
      <c r="EW506" s="82"/>
      <c r="EX506" s="82"/>
      <c r="EY506" s="82"/>
      <c r="EZ506" s="82"/>
      <c r="FA506" s="82"/>
      <c r="FB506" s="82"/>
      <c r="FC506" s="82"/>
      <c r="FD506" s="82"/>
      <c r="FE506" s="82"/>
      <c r="FF506" s="82"/>
      <c r="FG506" s="82"/>
      <c r="FH506" s="82"/>
      <c r="FI506" s="82"/>
      <c r="FJ506" s="82"/>
      <c r="FK506" s="82"/>
      <c r="FL506" s="82"/>
      <c r="FM506" s="82"/>
      <c r="FN506" s="82"/>
      <c r="FO506" s="82"/>
      <c r="FP506" s="82"/>
      <c r="FQ506" s="82"/>
      <c r="FR506" s="82"/>
      <c r="FS506" s="82"/>
      <c r="FT506" s="82"/>
      <c r="FU506" s="82"/>
      <c r="FV506" s="82"/>
      <c r="FW506" s="82"/>
    </row>
    <row r="507" spans="1:179" s="85" customFormat="1">
      <c r="A507" s="356" t="s">
        <v>320</v>
      </c>
      <c r="B507" s="291" t="s">
        <v>332</v>
      </c>
      <c r="C507" s="271"/>
      <c r="D507" s="271"/>
      <c r="E507" s="91">
        <v>97999</v>
      </c>
      <c r="F507" s="86"/>
      <c r="G507" s="88">
        <v>0</v>
      </c>
      <c r="H507" s="88">
        <v>75500</v>
      </c>
      <c r="I507" s="86">
        <v>77783</v>
      </c>
      <c r="J507" s="86"/>
      <c r="K507" s="86"/>
      <c r="L507" s="88"/>
      <c r="M507" s="86">
        <f t="shared" si="54"/>
        <v>64341.991999999998</v>
      </c>
      <c r="N507" s="86"/>
      <c r="O507" s="88"/>
      <c r="P507" s="88">
        <v>64341.991999999998</v>
      </c>
      <c r="Q507" s="104">
        <f t="shared" si="55"/>
        <v>8833</v>
      </c>
      <c r="R507" s="86">
        <v>0</v>
      </c>
      <c r="S507" s="86">
        <v>0</v>
      </c>
      <c r="T507" s="88">
        <v>7833</v>
      </c>
      <c r="U507" s="88">
        <v>1000</v>
      </c>
      <c r="V507" s="88">
        <v>0</v>
      </c>
      <c r="W507" s="88">
        <v>0</v>
      </c>
      <c r="X507" s="88"/>
      <c r="Y507" s="88">
        <v>0</v>
      </c>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82"/>
      <c r="BH507" s="82"/>
      <c r="BI507" s="82"/>
      <c r="BJ507" s="82"/>
      <c r="BK507" s="82"/>
      <c r="BL507" s="82"/>
      <c r="BM507" s="82"/>
      <c r="BN507" s="82"/>
      <c r="BO507" s="82"/>
      <c r="BP507" s="82"/>
      <c r="BQ507" s="82"/>
      <c r="BR507" s="82"/>
      <c r="BS507" s="82"/>
      <c r="BT507" s="82"/>
      <c r="BU507" s="82"/>
      <c r="BV507" s="82"/>
      <c r="BW507" s="82"/>
      <c r="BX507" s="82"/>
      <c r="BY507" s="82"/>
      <c r="BZ507" s="82"/>
      <c r="CA507" s="82"/>
      <c r="CB507" s="82"/>
      <c r="CC507" s="82"/>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c r="DF507" s="82"/>
      <c r="DG507" s="82"/>
      <c r="DH507" s="82"/>
      <c r="DI507" s="82"/>
      <c r="DJ507" s="82"/>
      <c r="DK507" s="82"/>
      <c r="DL507" s="82"/>
      <c r="DM507" s="82"/>
      <c r="DN507" s="82"/>
      <c r="DO507" s="82"/>
      <c r="DP507" s="82"/>
      <c r="DQ507" s="82"/>
      <c r="DR507" s="82"/>
      <c r="DS507" s="82"/>
      <c r="DT507" s="82"/>
      <c r="DU507" s="82"/>
      <c r="DV507" s="82"/>
      <c r="DW507" s="82"/>
      <c r="DX507" s="82"/>
      <c r="DY507" s="82"/>
      <c r="DZ507" s="82"/>
      <c r="EA507" s="82"/>
      <c r="EB507" s="82"/>
      <c r="EC507" s="82"/>
      <c r="ED507" s="82"/>
      <c r="EE507" s="82"/>
      <c r="EF507" s="82"/>
      <c r="EG507" s="82"/>
      <c r="EH507" s="82"/>
      <c r="EI507" s="82"/>
      <c r="EJ507" s="82"/>
      <c r="EK507" s="82"/>
      <c r="EL507" s="82"/>
      <c r="EM507" s="82"/>
      <c r="EN507" s="82"/>
      <c r="EO507" s="82"/>
      <c r="EP507" s="82"/>
      <c r="EQ507" s="82"/>
      <c r="ER507" s="82"/>
      <c r="ES507" s="82"/>
      <c r="ET507" s="82"/>
      <c r="EU507" s="82"/>
      <c r="EV507" s="82"/>
      <c r="EW507" s="82"/>
      <c r="EX507" s="82"/>
      <c r="EY507" s="82"/>
      <c r="EZ507" s="82"/>
      <c r="FA507" s="82"/>
      <c r="FB507" s="82"/>
      <c r="FC507" s="82"/>
      <c r="FD507" s="82"/>
      <c r="FE507" s="82"/>
      <c r="FF507" s="82"/>
      <c r="FG507" s="82"/>
      <c r="FH507" s="82"/>
      <c r="FI507" s="82"/>
      <c r="FJ507" s="82"/>
      <c r="FK507" s="82"/>
      <c r="FL507" s="82"/>
      <c r="FM507" s="82"/>
      <c r="FN507" s="82"/>
      <c r="FO507" s="82"/>
      <c r="FP507" s="82"/>
      <c r="FQ507" s="82"/>
      <c r="FR507" s="82"/>
      <c r="FS507" s="82"/>
      <c r="FT507" s="82"/>
      <c r="FU507" s="82"/>
      <c r="FV507" s="82"/>
      <c r="FW507" s="82"/>
    </row>
    <row r="508" spans="1:179" s="85" customFormat="1" ht="25.5">
      <c r="A508" s="352">
        <v>1</v>
      </c>
      <c r="B508" s="266" t="s">
        <v>1172</v>
      </c>
      <c r="C508" s="271" t="s">
        <v>1205</v>
      </c>
      <c r="D508" s="303" t="s">
        <v>1206</v>
      </c>
      <c r="E508" s="91">
        <v>58000</v>
      </c>
      <c r="F508" s="86"/>
      <c r="G508" s="88"/>
      <c r="H508" s="88">
        <v>40500</v>
      </c>
      <c r="I508" s="86">
        <v>40000</v>
      </c>
      <c r="J508" s="86"/>
      <c r="K508" s="86"/>
      <c r="L508" s="88"/>
      <c r="M508" s="86">
        <f t="shared" si="54"/>
        <v>39866.991999999998</v>
      </c>
      <c r="N508" s="86"/>
      <c r="O508" s="88"/>
      <c r="P508" s="88">
        <v>39866.991999999998</v>
      </c>
      <c r="Q508" s="104">
        <f t="shared" si="55"/>
        <v>633</v>
      </c>
      <c r="R508" s="86"/>
      <c r="S508" s="86"/>
      <c r="T508" s="88">
        <v>633</v>
      </c>
      <c r="U508" s="88"/>
      <c r="V508" s="88"/>
      <c r="W508" s="88"/>
      <c r="X508" s="88"/>
      <c r="Y508" s="88"/>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c r="BC508" s="82"/>
      <c r="BD508" s="82"/>
      <c r="BE508" s="82"/>
      <c r="BF508" s="82"/>
      <c r="BG508" s="82"/>
      <c r="BH508" s="82"/>
      <c r="BI508" s="82"/>
      <c r="BJ508" s="82"/>
      <c r="BK508" s="82"/>
      <c r="BL508" s="82"/>
      <c r="BM508" s="82"/>
      <c r="BN508" s="82"/>
      <c r="BO508" s="82"/>
      <c r="BP508" s="82"/>
      <c r="BQ508" s="82"/>
      <c r="BR508" s="82"/>
      <c r="BS508" s="82"/>
      <c r="BT508" s="82"/>
      <c r="BU508" s="82"/>
      <c r="BV508" s="82"/>
      <c r="BW508" s="82"/>
      <c r="BX508" s="82"/>
      <c r="BY508" s="82"/>
      <c r="BZ508" s="82"/>
      <c r="CA508" s="82"/>
      <c r="CB508" s="82"/>
      <c r="CC508" s="82"/>
      <c r="CD508" s="82"/>
      <c r="CE508" s="82"/>
      <c r="CF508" s="82"/>
      <c r="CG508" s="82"/>
      <c r="CH508" s="82"/>
      <c r="CI508" s="82"/>
      <c r="CJ508" s="82"/>
      <c r="CK508" s="82"/>
      <c r="CL508" s="82"/>
      <c r="CM508" s="82"/>
      <c r="CN508" s="82"/>
      <c r="CO508" s="82"/>
      <c r="CP508" s="82"/>
      <c r="CQ508" s="82"/>
      <c r="CR508" s="82"/>
      <c r="CS508" s="82"/>
      <c r="CT508" s="82"/>
      <c r="CU508" s="82"/>
      <c r="CV508" s="82"/>
      <c r="CW508" s="82"/>
      <c r="CX508" s="82"/>
      <c r="CY508" s="82"/>
      <c r="CZ508" s="82"/>
      <c r="DA508" s="82"/>
      <c r="DB508" s="82"/>
      <c r="DC508" s="82"/>
      <c r="DD508" s="82"/>
      <c r="DE508" s="82"/>
      <c r="DF508" s="82"/>
      <c r="DG508" s="82"/>
      <c r="DH508" s="82"/>
      <c r="DI508" s="82"/>
      <c r="DJ508" s="82"/>
      <c r="DK508" s="82"/>
      <c r="DL508" s="82"/>
      <c r="DM508" s="82"/>
      <c r="DN508" s="82"/>
      <c r="DO508" s="82"/>
      <c r="DP508" s="82"/>
      <c r="DQ508" s="82"/>
      <c r="DR508" s="82"/>
      <c r="DS508" s="82"/>
      <c r="DT508" s="82"/>
      <c r="DU508" s="82"/>
      <c r="DV508" s="82"/>
      <c r="DW508" s="82"/>
      <c r="DX508" s="82"/>
      <c r="DY508" s="82"/>
      <c r="DZ508" s="82"/>
      <c r="EA508" s="82"/>
      <c r="EB508" s="82"/>
      <c r="EC508" s="82"/>
      <c r="ED508" s="82"/>
      <c r="EE508" s="82"/>
      <c r="EF508" s="82"/>
      <c r="EG508" s="82"/>
      <c r="EH508" s="82"/>
      <c r="EI508" s="82"/>
      <c r="EJ508" s="82"/>
      <c r="EK508" s="82"/>
      <c r="EL508" s="82"/>
      <c r="EM508" s="82"/>
      <c r="EN508" s="82"/>
      <c r="EO508" s="82"/>
      <c r="EP508" s="82"/>
      <c r="EQ508" s="82"/>
      <c r="ER508" s="82"/>
      <c r="ES508" s="82"/>
      <c r="ET508" s="82"/>
      <c r="EU508" s="82"/>
      <c r="EV508" s="82"/>
      <c r="EW508" s="82"/>
      <c r="EX508" s="82"/>
      <c r="EY508" s="82"/>
      <c r="EZ508" s="82"/>
      <c r="FA508" s="82"/>
      <c r="FB508" s="82"/>
      <c r="FC508" s="82"/>
      <c r="FD508" s="82"/>
      <c r="FE508" s="82"/>
      <c r="FF508" s="82"/>
      <c r="FG508" s="82"/>
      <c r="FH508" s="82"/>
      <c r="FI508" s="82"/>
      <c r="FJ508" s="82"/>
      <c r="FK508" s="82"/>
      <c r="FL508" s="82"/>
      <c r="FM508" s="82"/>
      <c r="FN508" s="82"/>
      <c r="FO508" s="82"/>
      <c r="FP508" s="82"/>
      <c r="FQ508" s="82"/>
      <c r="FR508" s="82"/>
      <c r="FS508" s="82"/>
      <c r="FT508" s="82"/>
      <c r="FU508" s="82"/>
      <c r="FV508" s="82"/>
      <c r="FW508" s="82"/>
    </row>
    <row r="509" spans="1:179" s="85" customFormat="1" ht="25.5">
      <c r="A509" s="352">
        <v>2</v>
      </c>
      <c r="B509" s="276" t="s">
        <v>1173</v>
      </c>
      <c r="C509" s="271" t="s">
        <v>304</v>
      </c>
      <c r="D509" s="271" t="s">
        <v>1207</v>
      </c>
      <c r="E509" s="91">
        <v>10000</v>
      </c>
      <c r="F509" s="86"/>
      <c r="G509" s="88"/>
      <c r="H509" s="88">
        <v>10000</v>
      </c>
      <c r="I509" s="86">
        <v>8783</v>
      </c>
      <c r="J509" s="86"/>
      <c r="K509" s="86"/>
      <c r="L509" s="88"/>
      <c r="M509" s="86">
        <f t="shared" si="54"/>
        <v>5175</v>
      </c>
      <c r="N509" s="86"/>
      <c r="O509" s="88"/>
      <c r="P509" s="88">
        <v>5175</v>
      </c>
      <c r="Q509" s="104">
        <f t="shared" si="55"/>
        <v>4000</v>
      </c>
      <c r="R509" s="86"/>
      <c r="S509" s="86"/>
      <c r="T509" s="88">
        <v>4000</v>
      </c>
      <c r="U509" s="88"/>
      <c r="V509" s="88"/>
      <c r="W509" s="88"/>
      <c r="X509" s="88"/>
      <c r="Y509" s="88"/>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c r="DG509" s="82"/>
      <c r="DH509" s="82"/>
      <c r="DI509" s="82"/>
      <c r="DJ509" s="82"/>
      <c r="DK509" s="82"/>
      <c r="DL509" s="82"/>
      <c r="DM509" s="82"/>
      <c r="DN509" s="82"/>
      <c r="DO509" s="82"/>
      <c r="DP509" s="82"/>
      <c r="DQ509" s="82"/>
      <c r="DR509" s="82"/>
      <c r="DS509" s="82"/>
      <c r="DT509" s="82"/>
      <c r="DU509" s="82"/>
      <c r="DV509" s="82"/>
      <c r="DW509" s="82"/>
      <c r="DX509" s="82"/>
      <c r="DY509" s="82"/>
      <c r="DZ509" s="82"/>
      <c r="EA509" s="82"/>
      <c r="EB509" s="82"/>
      <c r="EC509" s="82"/>
      <c r="ED509" s="82"/>
      <c r="EE509" s="82"/>
      <c r="EF509" s="82"/>
      <c r="EG509" s="82"/>
      <c r="EH509" s="82"/>
      <c r="EI509" s="82"/>
      <c r="EJ509" s="82"/>
      <c r="EK509" s="82"/>
      <c r="EL509" s="82"/>
      <c r="EM509" s="82"/>
      <c r="EN509" s="82"/>
      <c r="EO509" s="82"/>
      <c r="EP509" s="82"/>
      <c r="EQ509" s="82"/>
      <c r="ER509" s="82"/>
      <c r="ES509" s="82"/>
      <c r="ET509" s="82"/>
      <c r="EU509" s="82"/>
      <c r="EV509" s="82"/>
      <c r="EW509" s="82"/>
      <c r="EX509" s="82"/>
      <c r="EY509" s="82"/>
      <c r="EZ509" s="82"/>
      <c r="FA509" s="82"/>
      <c r="FB509" s="82"/>
      <c r="FC509" s="82"/>
      <c r="FD509" s="82"/>
      <c r="FE509" s="82"/>
      <c r="FF509" s="82"/>
      <c r="FG509" s="82"/>
      <c r="FH509" s="82"/>
      <c r="FI509" s="82"/>
      <c r="FJ509" s="82"/>
      <c r="FK509" s="82"/>
      <c r="FL509" s="82"/>
      <c r="FM509" s="82"/>
      <c r="FN509" s="82"/>
      <c r="FO509" s="82"/>
      <c r="FP509" s="82"/>
      <c r="FQ509" s="82"/>
      <c r="FR509" s="82"/>
      <c r="FS509" s="82"/>
      <c r="FT509" s="82"/>
      <c r="FU509" s="82"/>
      <c r="FV509" s="82"/>
      <c r="FW509" s="82"/>
    </row>
    <row r="510" spans="1:179" s="85" customFormat="1" ht="25.5">
      <c r="A510" s="352">
        <v>3</v>
      </c>
      <c r="B510" s="276" t="s">
        <v>1174</v>
      </c>
      <c r="C510" s="271" t="s">
        <v>304</v>
      </c>
      <c r="D510" s="271" t="s">
        <v>1208</v>
      </c>
      <c r="E510" s="91">
        <v>15000</v>
      </c>
      <c r="F510" s="86"/>
      <c r="G510" s="88"/>
      <c r="H510" s="88">
        <v>15000</v>
      </c>
      <c r="I510" s="86">
        <v>14500</v>
      </c>
      <c r="J510" s="86"/>
      <c r="K510" s="86"/>
      <c r="L510" s="88"/>
      <c r="M510" s="86">
        <f t="shared" si="54"/>
        <v>10500</v>
      </c>
      <c r="N510" s="86"/>
      <c r="O510" s="88"/>
      <c r="P510" s="88">
        <v>10500</v>
      </c>
      <c r="Q510" s="104">
        <f t="shared" si="55"/>
        <v>3000</v>
      </c>
      <c r="R510" s="86"/>
      <c r="S510" s="86"/>
      <c r="T510" s="88">
        <v>2000</v>
      </c>
      <c r="U510" s="88">
        <v>1000</v>
      </c>
      <c r="V510" s="88"/>
      <c r="W510" s="88"/>
      <c r="X510" s="88"/>
      <c r="Y510" s="88"/>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c r="DG510" s="82"/>
      <c r="DH510" s="82"/>
      <c r="DI510" s="82"/>
      <c r="DJ510" s="82"/>
      <c r="DK510" s="82"/>
      <c r="DL510" s="82"/>
      <c r="DM510" s="82"/>
      <c r="DN510" s="82"/>
      <c r="DO510" s="82"/>
      <c r="DP510" s="82"/>
      <c r="DQ510" s="82"/>
      <c r="DR510" s="82"/>
      <c r="DS510" s="82"/>
      <c r="DT510" s="82"/>
      <c r="DU510" s="82"/>
      <c r="DV510" s="82"/>
      <c r="DW510" s="82"/>
      <c r="DX510" s="82"/>
      <c r="DY510" s="82"/>
      <c r="DZ510" s="82"/>
      <c r="EA510" s="82"/>
      <c r="EB510" s="82"/>
      <c r="EC510" s="82"/>
      <c r="ED510" s="82"/>
      <c r="EE510" s="82"/>
      <c r="EF510" s="82"/>
      <c r="EG510" s="82"/>
      <c r="EH510" s="82"/>
      <c r="EI510" s="82"/>
      <c r="EJ510" s="82"/>
      <c r="EK510" s="82"/>
      <c r="EL510" s="82"/>
      <c r="EM510" s="82"/>
      <c r="EN510" s="82"/>
      <c r="EO510" s="82"/>
      <c r="EP510" s="82"/>
      <c r="EQ510" s="82"/>
      <c r="ER510" s="82"/>
      <c r="ES510" s="82"/>
      <c r="ET510" s="82"/>
      <c r="EU510" s="82"/>
      <c r="EV510" s="82"/>
      <c r="EW510" s="82"/>
      <c r="EX510" s="82"/>
      <c r="EY510" s="82"/>
      <c r="EZ510" s="82"/>
      <c r="FA510" s="82"/>
      <c r="FB510" s="82"/>
      <c r="FC510" s="82"/>
      <c r="FD510" s="82"/>
      <c r="FE510" s="82"/>
      <c r="FF510" s="82"/>
      <c r="FG510" s="82"/>
      <c r="FH510" s="82"/>
      <c r="FI510" s="82"/>
      <c r="FJ510" s="82"/>
      <c r="FK510" s="82"/>
      <c r="FL510" s="82"/>
      <c r="FM510" s="82"/>
      <c r="FN510" s="82"/>
      <c r="FO510" s="82"/>
      <c r="FP510" s="82"/>
      <c r="FQ510" s="82"/>
      <c r="FR510" s="82"/>
      <c r="FS510" s="82"/>
      <c r="FT510" s="82"/>
      <c r="FU510" s="82"/>
      <c r="FV510" s="82"/>
      <c r="FW510" s="82"/>
    </row>
    <row r="511" spans="1:179" s="85" customFormat="1" ht="25.5">
      <c r="A511" s="352">
        <v>4</v>
      </c>
      <c r="B511" s="266" t="s">
        <v>1175</v>
      </c>
      <c r="C511" s="271" t="s">
        <v>343</v>
      </c>
      <c r="D511" s="271" t="s">
        <v>1209</v>
      </c>
      <c r="E511" s="91">
        <v>14999</v>
      </c>
      <c r="F511" s="86"/>
      <c r="G511" s="88"/>
      <c r="H511" s="88">
        <v>10000</v>
      </c>
      <c r="I511" s="86">
        <v>14500</v>
      </c>
      <c r="J511" s="86"/>
      <c r="K511" s="86"/>
      <c r="L511" s="88"/>
      <c r="M511" s="86">
        <f t="shared" si="54"/>
        <v>8800</v>
      </c>
      <c r="N511" s="86"/>
      <c r="O511" s="88"/>
      <c r="P511" s="88">
        <v>8800</v>
      </c>
      <c r="Q511" s="104">
        <f t="shared" si="55"/>
        <v>1200</v>
      </c>
      <c r="R511" s="86"/>
      <c r="S511" s="86"/>
      <c r="T511" s="88">
        <v>1200</v>
      </c>
      <c r="U511" s="88"/>
      <c r="V511" s="88"/>
      <c r="W511" s="88"/>
      <c r="X511" s="88"/>
      <c r="Y511" s="88"/>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82"/>
      <c r="BE511" s="82"/>
      <c r="BF511" s="82"/>
      <c r="BG511" s="82"/>
      <c r="BH511" s="82"/>
      <c r="BI511" s="82"/>
      <c r="BJ511" s="82"/>
      <c r="BK511" s="82"/>
      <c r="BL511" s="82"/>
      <c r="BM511" s="82"/>
      <c r="BN511" s="82"/>
      <c r="BO511" s="82"/>
      <c r="BP511" s="82"/>
      <c r="BQ511" s="82"/>
      <c r="BR511" s="82"/>
      <c r="BS511" s="82"/>
      <c r="BT511" s="82"/>
      <c r="BU511" s="82"/>
      <c r="BV511" s="82"/>
      <c r="BW511" s="82"/>
      <c r="BX511" s="82"/>
      <c r="BY511" s="82"/>
      <c r="BZ511" s="82"/>
      <c r="CA511" s="82"/>
      <c r="CB511" s="82"/>
      <c r="CC511" s="82"/>
      <c r="CD511" s="82"/>
      <c r="CE511" s="82"/>
      <c r="CF511" s="82"/>
      <c r="CG511" s="82"/>
      <c r="CH511" s="82"/>
      <c r="CI511" s="82"/>
      <c r="CJ511" s="82"/>
      <c r="CK511" s="82"/>
      <c r="CL511" s="82"/>
      <c r="CM511" s="82"/>
      <c r="CN511" s="82"/>
      <c r="CO511" s="82"/>
      <c r="CP511" s="82"/>
      <c r="CQ511" s="82"/>
      <c r="CR511" s="82"/>
      <c r="CS511" s="82"/>
      <c r="CT511" s="82"/>
      <c r="CU511" s="82"/>
      <c r="CV511" s="82"/>
      <c r="CW511" s="82"/>
      <c r="CX511" s="82"/>
      <c r="CY511" s="82"/>
      <c r="CZ511" s="82"/>
      <c r="DA511" s="82"/>
      <c r="DB511" s="82"/>
      <c r="DC511" s="82"/>
      <c r="DD511" s="82"/>
      <c r="DE511" s="82"/>
      <c r="DF511" s="82"/>
      <c r="DG511" s="82"/>
      <c r="DH511" s="82"/>
      <c r="DI511" s="82"/>
      <c r="DJ511" s="82"/>
      <c r="DK511" s="82"/>
      <c r="DL511" s="82"/>
      <c r="DM511" s="82"/>
      <c r="DN511" s="82"/>
      <c r="DO511" s="82"/>
      <c r="DP511" s="82"/>
      <c r="DQ511" s="82"/>
      <c r="DR511" s="82"/>
      <c r="DS511" s="82"/>
      <c r="DT511" s="82"/>
      <c r="DU511" s="82"/>
      <c r="DV511" s="82"/>
      <c r="DW511" s="82"/>
      <c r="DX511" s="82"/>
      <c r="DY511" s="82"/>
      <c r="DZ511" s="82"/>
      <c r="EA511" s="82"/>
      <c r="EB511" s="82"/>
      <c r="EC511" s="82"/>
      <c r="ED511" s="82"/>
      <c r="EE511" s="82"/>
      <c r="EF511" s="82"/>
      <c r="EG511" s="82"/>
      <c r="EH511" s="82"/>
      <c r="EI511" s="82"/>
      <c r="EJ511" s="82"/>
      <c r="EK511" s="82"/>
      <c r="EL511" s="82"/>
      <c r="EM511" s="82"/>
      <c r="EN511" s="82"/>
      <c r="EO511" s="82"/>
      <c r="EP511" s="82"/>
      <c r="EQ511" s="82"/>
      <c r="ER511" s="82"/>
      <c r="ES511" s="82"/>
      <c r="ET511" s="82"/>
      <c r="EU511" s="82"/>
      <c r="EV511" s="82"/>
      <c r="EW511" s="82"/>
      <c r="EX511" s="82"/>
      <c r="EY511" s="82"/>
      <c r="EZ511" s="82"/>
      <c r="FA511" s="82"/>
      <c r="FB511" s="82"/>
      <c r="FC511" s="82"/>
      <c r="FD511" s="82"/>
      <c r="FE511" s="82"/>
      <c r="FF511" s="82"/>
      <c r="FG511" s="82"/>
      <c r="FH511" s="82"/>
      <c r="FI511" s="82"/>
      <c r="FJ511" s="82"/>
      <c r="FK511" s="82"/>
      <c r="FL511" s="82"/>
      <c r="FM511" s="82"/>
      <c r="FN511" s="82"/>
      <c r="FO511" s="82"/>
      <c r="FP511" s="82"/>
      <c r="FQ511" s="82"/>
      <c r="FR511" s="82"/>
      <c r="FS511" s="82"/>
      <c r="FT511" s="82"/>
      <c r="FU511" s="82"/>
      <c r="FV511" s="82"/>
      <c r="FW511" s="82"/>
    </row>
    <row r="512" spans="1:179" s="85" customFormat="1" ht="24">
      <c r="A512" s="350" t="s">
        <v>449</v>
      </c>
      <c r="B512" s="267" t="s">
        <v>1176</v>
      </c>
      <c r="C512" s="268"/>
      <c r="D512" s="268"/>
      <c r="E512" s="91">
        <f>E513</f>
        <v>2774620</v>
      </c>
      <c r="F512" s="91">
        <f t="shared" ref="F512:Y512" si="56">F513</f>
        <v>0</v>
      </c>
      <c r="G512" s="91">
        <f t="shared" si="56"/>
        <v>0</v>
      </c>
      <c r="H512" s="91">
        <f t="shared" si="56"/>
        <v>2250810</v>
      </c>
      <c r="I512" s="91">
        <f t="shared" si="56"/>
        <v>0</v>
      </c>
      <c r="J512" s="91">
        <f t="shared" si="56"/>
        <v>0</v>
      </c>
      <c r="K512" s="91">
        <f t="shared" si="56"/>
        <v>0</v>
      </c>
      <c r="L512" s="91">
        <f t="shared" si="56"/>
        <v>0</v>
      </c>
      <c r="M512" s="91">
        <f t="shared" si="56"/>
        <v>5000</v>
      </c>
      <c r="N512" s="91">
        <f t="shared" si="56"/>
        <v>0</v>
      </c>
      <c r="O512" s="91">
        <f t="shared" si="56"/>
        <v>0</v>
      </c>
      <c r="P512" s="91">
        <f t="shared" si="56"/>
        <v>5000</v>
      </c>
      <c r="Q512" s="104">
        <f t="shared" si="55"/>
        <v>460450</v>
      </c>
      <c r="R512" s="91">
        <f t="shared" si="56"/>
        <v>60450</v>
      </c>
      <c r="S512" s="91">
        <v>0</v>
      </c>
      <c r="T512" s="91">
        <f t="shared" si="56"/>
        <v>0</v>
      </c>
      <c r="U512" s="91">
        <v>400000</v>
      </c>
      <c r="V512" s="91">
        <f t="shared" si="56"/>
        <v>0</v>
      </c>
      <c r="W512" s="91">
        <f t="shared" si="56"/>
        <v>0</v>
      </c>
      <c r="X512" s="91">
        <f t="shared" si="56"/>
        <v>0</v>
      </c>
      <c r="Y512" s="91">
        <f t="shared" si="56"/>
        <v>0</v>
      </c>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c r="BC512" s="82"/>
      <c r="BD512" s="82"/>
      <c r="BE512" s="82"/>
      <c r="BF512" s="82"/>
      <c r="BG512" s="82"/>
      <c r="BH512" s="82"/>
      <c r="BI512" s="82"/>
      <c r="BJ512" s="82"/>
      <c r="BK512" s="82"/>
      <c r="BL512" s="82"/>
      <c r="BM512" s="82"/>
      <c r="BN512" s="82"/>
      <c r="BO512" s="82"/>
      <c r="BP512" s="82"/>
      <c r="BQ512" s="82"/>
      <c r="BR512" s="82"/>
      <c r="BS512" s="82"/>
      <c r="BT512" s="82"/>
      <c r="BU512" s="82"/>
      <c r="BV512" s="82"/>
      <c r="BW512" s="82"/>
      <c r="BX512" s="82"/>
      <c r="BY512" s="82"/>
      <c r="BZ512" s="82"/>
      <c r="CA512" s="82"/>
      <c r="CB512" s="82"/>
      <c r="CC512" s="82"/>
      <c r="CD512" s="82"/>
      <c r="CE512" s="82"/>
      <c r="CF512" s="82"/>
      <c r="CG512" s="82"/>
      <c r="CH512" s="82"/>
      <c r="CI512" s="82"/>
      <c r="CJ512" s="82"/>
      <c r="CK512" s="82"/>
      <c r="CL512" s="82"/>
      <c r="CM512" s="82"/>
      <c r="CN512" s="82"/>
      <c r="CO512" s="82"/>
      <c r="CP512" s="82"/>
      <c r="CQ512" s="82"/>
      <c r="CR512" s="82"/>
      <c r="CS512" s="82"/>
      <c r="CT512" s="82"/>
      <c r="CU512" s="82"/>
      <c r="CV512" s="82"/>
      <c r="CW512" s="82"/>
      <c r="CX512" s="82"/>
      <c r="CY512" s="82"/>
      <c r="CZ512" s="82"/>
      <c r="DA512" s="82"/>
      <c r="DB512" s="82"/>
      <c r="DC512" s="82"/>
      <c r="DD512" s="82"/>
      <c r="DE512" s="82"/>
      <c r="DF512" s="82"/>
      <c r="DG512" s="82"/>
      <c r="DH512" s="82"/>
      <c r="DI512" s="82"/>
      <c r="DJ512" s="82"/>
      <c r="DK512" s="82"/>
      <c r="DL512" s="82"/>
      <c r="DM512" s="82"/>
      <c r="DN512" s="82"/>
      <c r="DO512" s="82"/>
      <c r="DP512" s="82"/>
      <c r="DQ512" s="82"/>
      <c r="DR512" s="82"/>
      <c r="DS512" s="82"/>
      <c r="DT512" s="82"/>
      <c r="DU512" s="82"/>
      <c r="DV512" s="82"/>
      <c r="DW512" s="82"/>
      <c r="DX512" s="82"/>
      <c r="DY512" s="82"/>
      <c r="DZ512" s="82"/>
      <c r="EA512" s="82"/>
      <c r="EB512" s="82"/>
      <c r="EC512" s="82"/>
      <c r="ED512" s="82"/>
      <c r="EE512" s="82"/>
      <c r="EF512" s="82"/>
      <c r="EG512" s="82"/>
      <c r="EH512" s="82"/>
      <c r="EI512" s="82"/>
      <c r="EJ512" s="82"/>
      <c r="EK512" s="82"/>
      <c r="EL512" s="82"/>
      <c r="EM512" s="82"/>
      <c r="EN512" s="82"/>
      <c r="EO512" s="82"/>
      <c r="EP512" s="82"/>
      <c r="EQ512" s="82"/>
      <c r="ER512" s="82"/>
      <c r="ES512" s="82"/>
      <c r="ET512" s="82"/>
      <c r="EU512" s="82"/>
      <c r="EV512" s="82"/>
      <c r="EW512" s="82"/>
      <c r="EX512" s="82"/>
      <c r="EY512" s="82"/>
      <c r="EZ512" s="82"/>
      <c r="FA512" s="82"/>
      <c r="FB512" s="82"/>
      <c r="FC512" s="82"/>
      <c r="FD512" s="82"/>
      <c r="FE512" s="82"/>
      <c r="FF512" s="82"/>
      <c r="FG512" s="82"/>
      <c r="FH512" s="82"/>
      <c r="FI512" s="82"/>
      <c r="FJ512" s="82"/>
      <c r="FK512" s="82"/>
      <c r="FL512" s="82"/>
      <c r="FM512" s="82"/>
      <c r="FN512" s="82"/>
      <c r="FO512" s="82"/>
      <c r="FP512" s="82"/>
      <c r="FQ512" s="82"/>
      <c r="FR512" s="82"/>
      <c r="FS512" s="82"/>
      <c r="FT512" s="82"/>
      <c r="FU512" s="82"/>
      <c r="FV512" s="82"/>
      <c r="FW512" s="82"/>
    </row>
    <row r="513" spans="1:179" s="85" customFormat="1" ht="40.5">
      <c r="A513" s="370"/>
      <c r="B513" s="337" t="s">
        <v>1177</v>
      </c>
      <c r="C513" s="336"/>
      <c r="D513" s="336"/>
      <c r="E513" s="91">
        <v>2774620</v>
      </c>
      <c r="F513" s="86"/>
      <c r="G513" s="86">
        <v>0</v>
      </c>
      <c r="H513" s="86">
        <v>2250810</v>
      </c>
      <c r="I513" s="86">
        <v>0</v>
      </c>
      <c r="J513" s="86"/>
      <c r="K513" s="86"/>
      <c r="L513" s="86"/>
      <c r="M513" s="86">
        <f t="shared" si="54"/>
        <v>5000</v>
      </c>
      <c r="N513" s="86"/>
      <c r="O513" s="86"/>
      <c r="P513" s="86">
        <v>5000</v>
      </c>
      <c r="Q513" s="104">
        <f t="shared" si="55"/>
        <v>110050</v>
      </c>
      <c r="R513" s="86">
        <v>60450</v>
      </c>
      <c r="S513" s="86">
        <v>0</v>
      </c>
      <c r="T513" s="86">
        <v>0</v>
      </c>
      <c r="U513" s="86">
        <v>49600</v>
      </c>
      <c r="V513" s="86">
        <v>0</v>
      </c>
      <c r="W513" s="86">
        <v>0</v>
      </c>
      <c r="X513" s="86">
        <v>0</v>
      </c>
      <c r="Y513" s="86">
        <v>0</v>
      </c>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c r="BC513" s="82"/>
      <c r="BD513" s="82"/>
      <c r="BE513" s="82"/>
      <c r="BF513" s="82"/>
      <c r="BG513" s="82"/>
      <c r="BH513" s="82"/>
      <c r="BI513" s="82"/>
      <c r="BJ513" s="82"/>
      <c r="BK513" s="82"/>
      <c r="BL513" s="82"/>
      <c r="BM513" s="82"/>
      <c r="BN513" s="82"/>
      <c r="BO513" s="82"/>
      <c r="BP513" s="82"/>
      <c r="BQ513" s="82"/>
      <c r="BR513" s="82"/>
      <c r="BS513" s="82"/>
      <c r="BT513" s="82"/>
      <c r="BU513" s="82"/>
      <c r="BV513" s="82"/>
      <c r="BW513" s="82"/>
      <c r="BX513" s="82"/>
      <c r="BY513" s="82"/>
      <c r="BZ513" s="82"/>
      <c r="CA513" s="82"/>
      <c r="CB513" s="82"/>
      <c r="CC513" s="82"/>
      <c r="CD513" s="82"/>
      <c r="CE513" s="82"/>
      <c r="CF513" s="82"/>
      <c r="CG513" s="82"/>
      <c r="CH513" s="82"/>
      <c r="CI513" s="82"/>
      <c r="CJ513" s="82"/>
      <c r="CK513" s="82"/>
      <c r="CL513" s="82"/>
      <c r="CM513" s="82"/>
      <c r="CN513" s="82"/>
      <c r="CO513" s="82"/>
      <c r="CP513" s="82"/>
      <c r="CQ513" s="82"/>
      <c r="CR513" s="82"/>
      <c r="CS513" s="82"/>
      <c r="CT513" s="82"/>
      <c r="CU513" s="82"/>
      <c r="CV513" s="82"/>
      <c r="CW513" s="82"/>
      <c r="CX513" s="82"/>
      <c r="CY513" s="82"/>
      <c r="CZ513" s="82"/>
      <c r="DA513" s="82"/>
      <c r="DB513" s="82"/>
      <c r="DC513" s="82"/>
      <c r="DD513" s="82"/>
      <c r="DE513" s="82"/>
      <c r="DF513" s="82"/>
      <c r="DG513" s="82"/>
      <c r="DH513" s="82"/>
      <c r="DI513" s="82"/>
      <c r="DJ513" s="82"/>
      <c r="DK513" s="82"/>
      <c r="DL513" s="82"/>
      <c r="DM513" s="82"/>
      <c r="DN513" s="82"/>
      <c r="DO513" s="82"/>
      <c r="DP513" s="82"/>
      <c r="DQ513" s="82"/>
      <c r="DR513" s="82"/>
      <c r="DS513" s="82"/>
      <c r="DT513" s="82"/>
      <c r="DU513" s="82"/>
      <c r="DV513" s="82"/>
      <c r="DW513" s="82"/>
      <c r="DX513" s="82"/>
      <c r="DY513" s="82"/>
      <c r="DZ513" s="82"/>
      <c r="EA513" s="82"/>
      <c r="EB513" s="82"/>
      <c r="EC513" s="82"/>
      <c r="ED513" s="82"/>
      <c r="EE513" s="82"/>
      <c r="EF513" s="82"/>
      <c r="EG513" s="82"/>
      <c r="EH513" s="82"/>
      <c r="EI513" s="82"/>
      <c r="EJ513" s="82"/>
      <c r="EK513" s="82"/>
      <c r="EL513" s="82"/>
      <c r="EM513" s="82"/>
      <c r="EN513" s="82"/>
      <c r="EO513" s="82"/>
      <c r="EP513" s="82"/>
      <c r="EQ513" s="82"/>
      <c r="ER513" s="82"/>
      <c r="ES513" s="82"/>
      <c r="ET513" s="82"/>
      <c r="EU513" s="82"/>
      <c r="EV513" s="82"/>
      <c r="EW513" s="82"/>
      <c r="EX513" s="82"/>
      <c r="EY513" s="82"/>
      <c r="EZ513" s="82"/>
      <c r="FA513" s="82"/>
      <c r="FB513" s="82"/>
      <c r="FC513" s="82"/>
      <c r="FD513" s="82"/>
      <c r="FE513" s="82"/>
      <c r="FF513" s="82"/>
      <c r="FG513" s="82"/>
      <c r="FH513" s="82"/>
      <c r="FI513" s="82"/>
      <c r="FJ513" s="82"/>
      <c r="FK513" s="82"/>
      <c r="FL513" s="82"/>
      <c r="FM513" s="82"/>
      <c r="FN513" s="82"/>
      <c r="FO513" s="82"/>
      <c r="FP513" s="82"/>
      <c r="FQ513" s="82"/>
      <c r="FR513" s="82"/>
      <c r="FS513" s="82"/>
      <c r="FT513" s="82"/>
      <c r="FU513" s="82"/>
      <c r="FV513" s="82"/>
      <c r="FW513" s="82"/>
    </row>
    <row r="514" spans="1:179" s="85" customFormat="1" ht="25.5">
      <c r="A514" s="356" t="s">
        <v>1178</v>
      </c>
      <c r="B514" s="291" t="s">
        <v>456</v>
      </c>
      <c r="C514" s="271"/>
      <c r="D514" s="268"/>
      <c r="E514" s="91">
        <v>62500</v>
      </c>
      <c r="F514" s="86"/>
      <c r="G514" s="88">
        <v>0</v>
      </c>
      <c r="H514" s="88">
        <v>62500</v>
      </c>
      <c r="I514" s="86">
        <v>0</v>
      </c>
      <c r="J514" s="86"/>
      <c r="K514" s="86"/>
      <c r="L514" s="88"/>
      <c r="M514" s="86">
        <f t="shared" si="54"/>
        <v>0</v>
      </c>
      <c r="N514" s="86"/>
      <c r="O514" s="88"/>
      <c r="P514" s="88">
        <v>0</v>
      </c>
      <c r="Q514" s="104">
        <f t="shared" si="55"/>
        <v>18800</v>
      </c>
      <c r="R514" s="86">
        <v>0</v>
      </c>
      <c r="S514" s="86">
        <v>0</v>
      </c>
      <c r="T514" s="88">
        <v>0</v>
      </c>
      <c r="U514" s="88">
        <v>18800</v>
      </c>
      <c r="V514" s="88">
        <v>0</v>
      </c>
      <c r="W514" s="88">
        <v>0</v>
      </c>
      <c r="X514" s="88">
        <v>0</v>
      </c>
      <c r="Y514" s="88">
        <v>0</v>
      </c>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c r="CG514" s="82"/>
      <c r="CH514" s="82"/>
      <c r="CI514" s="82"/>
      <c r="CJ514" s="82"/>
      <c r="CK514" s="82"/>
      <c r="CL514" s="82"/>
      <c r="CM514" s="82"/>
      <c r="CN514" s="82"/>
      <c r="CO514" s="82"/>
      <c r="CP514" s="82"/>
      <c r="CQ514" s="82"/>
      <c r="CR514" s="82"/>
      <c r="CS514" s="82"/>
      <c r="CT514" s="82"/>
      <c r="CU514" s="82"/>
      <c r="CV514" s="82"/>
      <c r="CW514" s="82"/>
      <c r="CX514" s="82"/>
      <c r="CY514" s="82"/>
      <c r="CZ514" s="82"/>
      <c r="DA514" s="82"/>
      <c r="DB514" s="82"/>
      <c r="DC514" s="82"/>
      <c r="DD514" s="82"/>
      <c r="DE514" s="82"/>
      <c r="DF514" s="82"/>
      <c r="DG514" s="82"/>
      <c r="DH514" s="82"/>
      <c r="DI514" s="82"/>
      <c r="DJ514" s="82"/>
      <c r="DK514" s="82"/>
      <c r="DL514" s="82"/>
      <c r="DM514" s="82"/>
      <c r="DN514" s="82"/>
      <c r="DO514" s="82"/>
      <c r="DP514" s="82"/>
      <c r="DQ514" s="82"/>
      <c r="DR514" s="82"/>
      <c r="DS514" s="82"/>
      <c r="DT514" s="82"/>
      <c r="DU514" s="82"/>
      <c r="DV514" s="82"/>
      <c r="DW514" s="82"/>
      <c r="DX514" s="82"/>
      <c r="DY514" s="82"/>
      <c r="DZ514" s="82"/>
      <c r="EA514" s="82"/>
      <c r="EB514" s="82"/>
      <c r="EC514" s="82"/>
      <c r="ED514" s="82"/>
      <c r="EE514" s="82"/>
      <c r="EF514" s="82"/>
      <c r="EG514" s="82"/>
      <c r="EH514" s="82"/>
      <c r="EI514" s="82"/>
      <c r="EJ514" s="82"/>
      <c r="EK514" s="82"/>
      <c r="EL514" s="82"/>
      <c r="EM514" s="82"/>
      <c r="EN514" s="82"/>
      <c r="EO514" s="82"/>
      <c r="EP514" s="82"/>
      <c r="EQ514" s="82"/>
      <c r="ER514" s="82"/>
      <c r="ES514" s="82"/>
      <c r="ET514" s="82"/>
      <c r="EU514" s="82"/>
      <c r="EV514" s="82"/>
      <c r="EW514" s="82"/>
      <c r="EX514" s="82"/>
      <c r="EY514" s="82"/>
      <c r="EZ514" s="82"/>
      <c r="FA514" s="82"/>
      <c r="FB514" s="82"/>
      <c r="FC514" s="82"/>
      <c r="FD514" s="82"/>
      <c r="FE514" s="82"/>
      <c r="FF514" s="82"/>
      <c r="FG514" s="82"/>
      <c r="FH514" s="82"/>
      <c r="FI514" s="82"/>
      <c r="FJ514" s="82"/>
      <c r="FK514" s="82"/>
      <c r="FL514" s="82"/>
      <c r="FM514" s="82"/>
      <c r="FN514" s="82"/>
      <c r="FO514" s="82"/>
      <c r="FP514" s="82"/>
      <c r="FQ514" s="82"/>
      <c r="FR514" s="82"/>
      <c r="FS514" s="82"/>
      <c r="FT514" s="82"/>
      <c r="FU514" s="82"/>
      <c r="FV514" s="82"/>
      <c r="FW514" s="82"/>
    </row>
    <row r="515" spans="1:179" s="85" customFormat="1">
      <c r="A515" s="356" t="s">
        <v>319</v>
      </c>
      <c r="B515" s="291" t="s">
        <v>321</v>
      </c>
      <c r="C515" s="271"/>
      <c r="D515" s="268"/>
      <c r="E515" s="91">
        <v>45000</v>
      </c>
      <c r="F515" s="86"/>
      <c r="G515" s="88">
        <v>0</v>
      </c>
      <c r="H515" s="88">
        <v>45000</v>
      </c>
      <c r="I515" s="86">
        <v>0</v>
      </c>
      <c r="J515" s="86"/>
      <c r="K515" s="86"/>
      <c r="L515" s="88"/>
      <c r="M515" s="86">
        <f t="shared" si="54"/>
        <v>0</v>
      </c>
      <c r="N515" s="86"/>
      <c r="O515" s="88"/>
      <c r="P515" s="88">
        <v>0</v>
      </c>
      <c r="Q515" s="104">
        <f t="shared" si="55"/>
        <v>13500</v>
      </c>
      <c r="R515" s="86">
        <v>0</v>
      </c>
      <c r="S515" s="86">
        <v>0</v>
      </c>
      <c r="T515" s="88">
        <v>0</v>
      </c>
      <c r="U515" s="88">
        <v>13500</v>
      </c>
      <c r="V515" s="88">
        <v>0</v>
      </c>
      <c r="W515" s="88">
        <v>0</v>
      </c>
      <c r="X515" s="88">
        <v>0</v>
      </c>
      <c r="Y515" s="88">
        <v>0</v>
      </c>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c r="BC515" s="82"/>
      <c r="BD515" s="82"/>
      <c r="BE515" s="82"/>
      <c r="BF515" s="82"/>
      <c r="BG515" s="82"/>
      <c r="BH515" s="82"/>
      <c r="BI515" s="82"/>
      <c r="BJ515" s="82"/>
      <c r="BK515" s="82"/>
      <c r="BL515" s="82"/>
      <c r="BM515" s="82"/>
      <c r="BN515" s="82"/>
      <c r="BO515" s="82"/>
      <c r="BP515" s="82"/>
      <c r="BQ515" s="82"/>
      <c r="BR515" s="82"/>
      <c r="BS515" s="82"/>
      <c r="BT515" s="82"/>
      <c r="BU515" s="82"/>
      <c r="BV515" s="82"/>
      <c r="BW515" s="82"/>
      <c r="BX515" s="82"/>
      <c r="BY515" s="82"/>
      <c r="BZ515" s="82"/>
      <c r="CA515" s="82"/>
      <c r="CB515" s="82"/>
      <c r="CC515" s="82"/>
      <c r="CD515" s="82"/>
      <c r="CE515" s="82"/>
      <c r="CF515" s="82"/>
      <c r="CG515" s="82"/>
      <c r="CH515" s="82"/>
      <c r="CI515" s="82"/>
      <c r="CJ515" s="82"/>
      <c r="CK515" s="82"/>
      <c r="CL515" s="82"/>
      <c r="CM515" s="82"/>
      <c r="CN515" s="82"/>
      <c r="CO515" s="82"/>
      <c r="CP515" s="82"/>
      <c r="CQ515" s="82"/>
      <c r="CR515" s="82"/>
      <c r="CS515" s="82"/>
      <c r="CT515" s="82"/>
      <c r="CU515" s="82"/>
      <c r="CV515" s="82"/>
      <c r="CW515" s="82"/>
      <c r="CX515" s="82"/>
      <c r="CY515" s="82"/>
      <c r="CZ515" s="82"/>
      <c r="DA515" s="82"/>
      <c r="DB515" s="82"/>
      <c r="DC515" s="82"/>
      <c r="DD515" s="82"/>
      <c r="DE515" s="82"/>
      <c r="DF515" s="82"/>
      <c r="DG515" s="82"/>
      <c r="DH515" s="82"/>
      <c r="DI515" s="82"/>
      <c r="DJ515" s="82"/>
      <c r="DK515" s="82"/>
      <c r="DL515" s="82"/>
      <c r="DM515" s="82"/>
      <c r="DN515" s="82"/>
      <c r="DO515" s="82"/>
      <c r="DP515" s="82"/>
      <c r="DQ515" s="82"/>
      <c r="DR515" s="82"/>
      <c r="DS515" s="82"/>
      <c r="DT515" s="82"/>
      <c r="DU515" s="82"/>
      <c r="DV515" s="82"/>
      <c r="DW515" s="82"/>
      <c r="DX515" s="82"/>
      <c r="DY515" s="82"/>
      <c r="DZ515" s="82"/>
      <c r="EA515" s="82"/>
      <c r="EB515" s="82"/>
      <c r="EC515" s="82"/>
      <c r="ED515" s="82"/>
      <c r="EE515" s="82"/>
      <c r="EF515" s="82"/>
      <c r="EG515" s="82"/>
      <c r="EH515" s="82"/>
      <c r="EI515" s="82"/>
      <c r="EJ515" s="82"/>
      <c r="EK515" s="82"/>
      <c r="EL515" s="82"/>
      <c r="EM515" s="82"/>
      <c r="EN515" s="82"/>
      <c r="EO515" s="82"/>
      <c r="EP515" s="82"/>
      <c r="EQ515" s="82"/>
      <c r="ER515" s="82"/>
      <c r="ES515" s="82"/>
      <c r="ET515" s="82"/>
      <c r="EU515" s="82"/>
      <c r="EV515" s="82"/>
      <c r="EW515" s="82"/>
      <c r="EX515" s="82"/>
      <c r="EY515" s="82"/>
      <c r="EZ515" s="82"/>
      <c r="FA515" s="82"/>
      <c r="FB515" s="82"/>
      <c r="FC515" s="82"/>
      <c r="FD515" s="82"/>
      <c r="FE515" s="82"/>
      <c r="FF515" s="82"/>
      <c r="FG515" s="82"/>
      <c r="FH515" s="82"/>
      <c r="FI515" s="82"/>
      <c r="FJ515" s="82"/>
      <c r="FK515" s="82"/>
      <c r="FL515" s="82"/>
      <c r="FM515" s="82"/>
      <c r="FN515" s="82"/>
      <c r="FO515" s="82"/>
      <c r="FP515" s="82"/>
      <c r="FQ515" s="82"/>
      <c r="FR515" s="82"/>
      <c r="FS515" s="82"/>
      <c r="FT515" s="82"/>
      <c r="FU515" s="82"/>
      <c r="FV515" s="82"/>
      <c r="FW515" s="82"/>
    </row>
    <row r="516" spans="1:179" s="85" customFormat="1" ht="25.5">
      <c r="A516" s="352">
        <v>1</v>
      </c>
      <c r="B516" s="270" t="s">
        <v>1179</v>
      </c>
      <c r="C516" s="290" t="s">
        <v>304</v>
      </c>
      <c r="D516" s="271"/>
      <c r="E516" s="91">
        <v>45000</v>
      </c>
      <c r="F516" s="86"/>
      <c r="G516" s="88"/>
      <c r="H516" s="88">
        <v>45000</v>
      </c>
      <c r="I516" s="86"/>
      <c r="J516" s="86"/>
      <c r="K516" s="86"/>
      <c r="L516" s="88"/>
      <c r="M516" s="86">
        <f t="shared" si="54"/>
        <v>0</v>
      </c>
      <c r="N516" s="86"/>
      <c r="O516" s="88"/>
      <c r="P516" s="88"/>
      <c r="Q516" s="90">
        <f t="shared" si="55"/>
        <v>13500</v>
      </c>
      <c r="R516" s="86"/>
      <c r="S516" s="86"/>
      <c r="T516" s="88"/>
      <c r="U516" s="88">
        <v>13500</v>
      </c>
      <c r="V516" s="88"/>
      <c r="W516" s="88"/>
      <c r="X516" s="88"/>
      <c r="Y516" s="88"/>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c r="BC516" s="82"/>
      <c r="BD516" s="82"/>
      <c r="BE516" s="82"/>
      <c r="BF516" s="82"/>
      <c r="BG516" s="82"/>
      <c r="BH516" s="82"/>
      <c r="BI516" s="82"/>
      <c r="BJ516" s="82"/>
      <c r="BK516" s="82"/>
      <c r="BL516" s="82"/>
      <c r="BM516" s="82"/>
      <c r="BN516" s="82"/>
      <c r="BO516" s="82"/>
      <c r="BP516" s="82"/>
      <c r="BQ516" s="82"/>
      <c r="BR516" s="82"/>
      <c r="BS516" s="82"/>
      <c r="BT516" s="82"/>
      <c r="BU516" s="82"/>
      <c r="BV516" s="82"/>
      <c r="BW516" s="82"/>
      <c r="BX516" s="82"/>
      <c r="BY516" s="82"/>
      <c r="BZ516" s="82"/>
      <c r="CA516" s="82"/>
      <c r="CB516" s="82"/>
      <c r="CC516" s="82"/>
      <c r="CD516" s="82"/>
      <c r="CE516" s="82"/>
      <c r="CF516" s="82"/>
      <c r="CG516" s="82"/>
      <c r="CH516" s="82"/>
      <c r="CI516" s="82"/>
      <c r="CJ516" s="82"/>
      <c r="CK516" s="82"/>
      <c r="CL516" s="82"/>
      <c r="CM516" s="82"/>
      <c r="CN516" s="82"/>
      <c r="CO516" s="82"/>
      <c r="CP516" s="82"/>
      <c r="CQ516" s="82"/>
      <c r="CR516" s="82"/>
      <c r="CS516" s="82"/>
      <c r="CT516" s="82"/>
      <c r="CU516" s="82"/>
      <c r="CV516" s="82"/>
      <c r="CW516" s="82"/>
      <c r="CX516" s="82"/>
      <c r="CY516" s="82"/>
      <c r="CZ516" s="82"/>
      <c r="DA516" s="82"/>
      <c r="DB516" s="82"/>
      <c r="DC516" s="82"/>
      <c r="DD516" s="82"/>
      <c r="DE516" s="82"/>
      <c r="DF516" s="82"/>
      <c r="DG516" s="82"/>
      <c r="DH516" s="82"/>
      <c r="DI516" s="82"/>
      <c r="DJ516" s="82"/>
      <c r="DK516" s="82"/>
      <c r="DL516" s="82"/>
      <c r="DM516" s="82"/>
      <c r="DN516" s="82"/>
      <c r="DO516" s="82"/>
      <c r="DP516" s="82"/>
      <c r="DQ516" s="82"/>
      <c r="DR516" s="82"/>
      <c r="DS516" s="82"/>
      <c r="DT516" s="82"/>
      <c r="DU516" s="82"/>
      <c r="DV516" s="82"/>
      <c r="DW516" s="82"/>
      <c r="DX516" s="82"/>
      <c r="DY516" s="82"/>
      <c r="DZ516" s="82"/>
      <c r="EA516" s="82"/>
      <c r="EB516" s="82"/>
      <c r="EC516" s="82"/>
      <c r="ED516" s="82"/>
      <c r="EE516" s="82"/>
      <c r="EF516" s="82"/>
      <c r="EG516" s="82"/>
      <c r="EH516" s="82"/>
      <c r="EI516" s="82"/>
      <c r="EJ516" s="82"/>
      <c r="EK516" s="82"/>
      <c r="EL516" s="82"/>
      <c r="EM516" s="82"/>
      <c r="EN516" s="82"/>
      <c r="EO516" s="82"/>
      <c r="EP516" s="82"/>
      <c r="EQ516" s="82"/>
      <c r="ER516" s="82"/>
      <c r="ES516" s="82"/>
      <c r="ET516" s="82"/>
      <c r="EU516" s="82"/>
      <c r="EV516" s="82"/>
      <c r="EW516" s="82"/>
      <c r="EX516" s="82"/>
      <c r="EY516" s="82"/>
      <c r="EZ516" s="82"/>
      <c r="FA516" s="82"/>
      <c r="FB516" s="82"/>
      <c r="FC516" s="82"/>
      <c r="FD516" s="82"/>
      <c r="FE516" s="82"/>
      <c r="FF516" s="82"/>
      <c r="FG516" s="82"/>
      <c r="FH516" s="82"/>
      <c r="FI516" s="82"/>
      <c r="FJ516" s="82"/>
      <c r="FK516" s="82"/>
      <c r="FL516" s="82"/>
      <c r="FM516" s="82"/>
      <c r="FN516" s="82"/>
      <c r="FO516" s="82"/>
      <c r="FP516" s="82"/>
      <c r="FQ516" s="82"/>
      <c r="FR516" s="82"/>
      <c r="FS516" s="82"/>
      <c r="FT516" s="82"/>
      <c r="FU516" s="82"/>
      <c r="FV516" s="82"/>
      <c r="FW516" s="82"/>
    </row>
    <row r="517" spans="1:179" s="85" customFormat="1">
      <c r="A517" s="356" t="s">
        <v>320</v>
      </c>
      <c r="B517" s="291" t="s">
        <v>332</v>
      </c>
      <c r="C517" s="271"/>
      <c r="D517" s="271"/>
      <c r="E517" s="91">
        <v>17500</v>
      </c>
      <c r="F517" s="86"/>
      <c r="G517" s="88">
        <v>0</v>
      </c>
      <c r="H517" s="88">
        <v>17500</v>
      </c>
      <c r="I517" s="86">
        <v>0</v>
      </c>
      <c r="J517" s="86"/>
      <c r="K517" s="86"/>
      <c r="L517" s="88"/>
      <c r="M517" s="86">
        <f t="shared" si="54"/>
        <v>0</v>
      </c>
      <c r="N517" s="86"/>
      <c r="O517" s="88"/>
      <c r="P517" s="88">
        <v>0</v>
      </c>
      <c r="Q517" s="104">
        <f t="shared" si="55"/>
        <v>5300</v>
      </c>
      <c r="R517" s="86">
        <v>0</v>
      </c>
      <c r="S517" s="86">
        <v>0</v>
      </c>
      <c r="T517" s="88">
        <v>0</v>
      </c>
      <c r="U517" s="88">
        <v>5300</v>
      </c>
      <c r="V517" s="88">
        <v>0</v>
      </c>
      <c r="W517" s="88">
        <v>0</v>
      </c>
      <c r="X517" s="88">
        <v>0</v>
      </c>
      <c r="Y517" s="88">
        <v>0</v>
      </c>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c r="BC517" s="82"/>
      <c r="BD517" s="82"/>
      <c r="BE517" s="82"/>
      <c r="BF517" s="82"/>
      <c r="BG517" s="82"/>
      <c r="BH517" s="82"/>
      <c r="BI517" s="82"/>
      <c r="BJ517" s="82"/>
      <c r="BK517" s="82"/>
      <c r="BL517" s="82"/>
      <c r="BM517" s="82"/>
      <c r="BN517" s="82"/>
      <c r="BO517" s="82"/>
      <c r="BP517" s="82"/>
      <c r="BQ517" s="82"/>
      <c r="BR517" s="82"/>
      <c r="BS517" s="82"/>
      <c r="BT517" s="82"/>
      <c r="BU517" s="82"/>
      <c r="BV517" s="82"/>
      <c r="BW517" s="82"/>
      <c r="BX517" s="82"/>
      <c r="BY517" s="82"/>
      <c r="BZ517" s="82"/>
      <c r="CA517" s="82"/>
      <c r="CB517" s="82"/>
      <c r="CC517" s="82"/>
      <c r="CD517" s="82"/>
      <c r="CE517" s="82"/>
      <c r="CF517" s="82"/>
      <c r="CG517" s="82"/>
      <c r="CH517" s="82"/>
      <c r="CI517" s="82"/>
      <c r="CJ517" s="82"/>
      <c r="CK517" s="82"/>
      <c r="CL517" s="82"/>
      <c r="CM517" s="82"/>
      <c r="CN517" s="82"/>
      <c r="CO517" s="82"/>
      <c r="CP517" s="82"/>
      <c r="CQ517" s="82"/>
      <c r="CR517" s="82"/>
      <c r="CS517" s="82"/>
      <c r="CT517" s="82"/>
      <c r="CU517" s="82"/>
      <c r="CV517" s="82"/>
      <c r="CW517" s="82"/>
      <c r="CX517" s="82"/>
      <c r="CY517" s="82"/>
      <c r="CZ517" s="82"/>
      <c r="DA517" s="82"/>
      <c r="DB517" s="82"/>
      <c r="DC517" s="82"/>
      <c r="DD517" s="82"/>
      <c r="DE517" s="82"/>
      <c r="DF517" s="82"/>
      <c r="DG517" s="82"/>
      <c r="DH517" s="82"/>
      <c r="DI517" s="82"/>
      <c r="DJ517" s="82"/>
      <c r="DK517" s="82"/>
      <c r="DL517" s="82"/>
      <c r="DM517" s="82"/>
      <c r="DN517" s="82"/>
      <c r="DO517" s="82"/>
      <c r="DP517" s="82"/>
      <c r="DQ517" s="82"/>
      <c r="DR517" s="82"/>
      <c r="DS517" s="82"/>
      <c r="DT517" s="82"/>
      <c r="DU517" s="82"/>
      <c r="DV517" s="82"/>
      <c r="DW517" s="82"/>
      <c r="DX517" s="82"/>
      <c r="DY517" s="82"/>
      <c r="DZ517" s="82"/>
      <c r="EA517" s="82"/>
      <c r="EB517" s="82"/>
      <c r="EC517" s="82"/>
      <c r="ED517" s="82"/>
      <c r="EE517" s="82"/>
      <c r="EF517" s="82"/>
      <c r="EG517" s="82"/>
      <c r="EH517" s="82"/>
      <c r="EI517" s="82"/>
      <c r="EJ517" s="82"/>
      <c r="EK517" s="82"/>
      <c r="EL517" s="82"/>
      <c r="EM517" s="82"/>
      <c r="EN517" s="82"/>
      <c r="EO517" s="82"/>
      <c r="EP517" s="82"/>
      <c r="EQ517" s="82"/>
      <c r="ER517" s="82"/>
      <c r="ES517" s="82"/>
      <c r="ET517" s="82"/>
      <c r="EU517" s="82"/>
      <c r="EV517" s="82"/>
      <c r="EW517" s="82"/>
      <c r="EX517" s="82"/>
      <c r="EY517" s="82"/>
      <c r="EZ517" s="82"/>
      <c r="FA517" s="82"/>
      <c r="FB517" s="82"/>
      <c r="FC517" s="82"/>
      <c r="FD517" s="82"/>
      <c r="FE517" s="82"/>
      <c r="FF517" s="82"/>
      <c r="FG517" s="82"/>
      <c r="FH517" s="82"/>
      <c r="FI517" s="82"/>
      <c r="FJ517" s="82"/>
      <c r="FK517" s="82"/>
      <c r="FL517" s="82"/>
      <c r="FM517" s="82"/>
      <c r="FN517" s="82"/>
      <c r="FO517" s="82"/>
      <c r="FP517" s="82"/>
      <c r="FQ517" s="82"/>
      <c r="FR517" s="82"/>
      <c r="FS517" s="82"/>
      <c r="FT517" s="82"/>
      <c r="FU517" s="82"/>
      <c r="FV517" s="82"/>
      <c r="FW517" s="82"/>
    </row>
    <row r="518" spans="1:179" s="85" customFormat="1" ht="38.25">
      <c r="A518" s="352">
        <v>1</v>
      </c>
      <c r="B518" s="270" t="s">
        <v>1180</v>
      </c>
      <c r="C518" s="271" t="s">
        <v>304</v>
      </c>
      <c r="D518" s="271"/>
      <c r="E518" s="91">
        <v>17500</v>
      </c>
      <c r="F518" s="86"/>
      <c r="G518" s="88"/>
      <c r="H518" s="88">
        <v>17500</v>
      </c>
      <c r="I518" s="86"/>
      <c r="J518" s="86"/>
      <c r="K518" s="86"/>
      <c r="L518" s="88"/>
      <c r="M518" s="86">
        <f t="shared" si="54"/>
        <v>0</v>
      </c>
      <c r="N518" s="86"/>
      <c r="O518" s="88"/>
      <c r="P518" s="88"/>
      <c r="Q518" s="90">
        <f t="shared" si="55"/>
        <v>5300</v>
      </c>
      <c r="R518" s="86"/>
      <c r="S518" s="86"/>
      <c r="T518" s="88"/>
      <c r="U518" s="88">
        <v>5300</v>
      </c>
      <c r="V518" s="88"/>
      <c r="W518" s="88"/>
      <c r="X518" s="88"/>
      <c r="Y518" s="88"/>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c r="BC518" s="82"/>
      <c r="BD518" s="82"/>
      <c r="BE518" s="82"/>
      <c r="BF518" s="82"/>
      <c r="BG518" s="82"/>
      <c r="BH518" s="82"/>
      <c r="BI518" s="82"/>
      <c r="BJ518" s="82"/>
      <c r="BK518" s="82"/>
      <c r="BL518" s="82"/>
      <c r="BM518" s="82"/>
      <c r="BN518" s="82"/>
      <c r="BO518" s="82"/>
      <c r="BP518" s="82"/>
      <c r="BQ518" s="82"/>
      <c r="BR518" s="82"/>
      <c r="BS518" s="82"/>
      <c r="BT518" s="82"/>
      <c r="BU518" s="82"/>
      <c r="BV518" s="82"/>
      <c r="BW518" s="82"/>
      <c r="BX518" s="82"/>
      <c r="BY518" s="82"/>
      <c r="BZ518" s="82"/>
      <c r="CA518" s="82"/>
      <c r="CB518" s="82"/>
      <c r="CC518" s="82"/>
      <c r="CD518" s="82"/>
      <c r="CE518" s="82"/>
      <c r="CF518" s="82"/>
      <c r="CG518" s="82"/>
      <c r="CH518" s="82"/>
      <c r="CI518" s="82"/>
      <c r="CJ518" s="82"/>
      <c r="CK518" s="82"/>
      <c r="CL518" s="82"/>
      <c r="CM518" s="82"/>
      <c r="CN518" s="82"/>
      <c r="CO518" s="82"/>
      <c r="CP518" s="82"/>
      <c r="CQ518" s="82"/>
      <c r="CR518" s="82"/>
      <c r="CS518" s="82"/>
      <c r="CT518" s="82"/>
      <c r="CU518" s="82"/>
      <c r="CV518" s="82"/>
      <c r="CW518" s="82"/>
      <c r="CX518" s="82"/>
      <c r="CY518" s="82"/>
      <c r="CZ518" s="82"/>
      <c r="DA518" s="82"/>
      <c r="DB518" s="82"/>
      <c r="DC518" s="82"/>
      <c r="DD518" s="82"/>
      <c r="DE518" s="82"/>
      <c r="DF518" s="82"/>
      <c r="DG518" s="82"/>
      <c r="DH518" s="82"/>
      <c r="DI518" s="82"/>
      <c r="DJ518" s="82"/>
      <c r="DK518" s="82"/>
      <c r="DL518" s="82"/>
      <c r="DM518" s="82"/>
      <c r="DN518" s="82"/>
      <c r="DO518" s="82"/>
      <c r="DP518" s="82"/>
      <c r="DQ518" s="82"/>
      <c r="DR518" s="82"/>
      <c r="DS518" s="82"/>
      <c r="DT518" s="82"/>
      <c r="DU518" s="82"/>
      <c r="DV518" s="82"/>
      <c r="DW518" s="82"/>
      <c r="DX518" s="82"/>
      <c r="DY518" s="82"/>
      <c r="DZ518" s="82"/>
      <c r="EA518" s="82"/>
      <c r="EB518" s="82"/>
      <c r="EC518" s="82"/>
      <c r="ED518" s="82"/>
      <c r="EE518" s="82"/>
      <c r="EF518" s="82"/>
      <c r="EG518" s="82"/>
      <c r="EH518" s="82"/>
      <c r="EI518" s="82"/>
      <c r="EJ518" s="82"/>
      <c r="EK518" s="82"/>
      <c r="EL518" s="82"/>
      <c r="EM518" s="82"/>
      <c r="EN518" s="82"/>
      <c r="EO518" s="82"/>
      <c r="EP518" s="82"/>
      <c r="EQ518" s="82"/>
      <c r="ER518" s="82"/>
      <c r="ES518" s="82"/>
      <c r="ET518" s="82"/>
      <c r="EU518" s="82"/>
      <c r="EV518" s="82"/>
      <c r="EW518" s="82"/>
      <c r="EX518" s="82"/>
      <c r="EY518" s="82"/>
      <c r="EZ518" s="82"/>
      <c r="FA518" s="82"/>
      <c r="FB518" s="82"/>
      <c r="FC518" s="82"/>
      <c r="FD518" s="82"/>
      <c r="FE518" s="82"/>
      <c r="FF518" s="82"/>
      <c r="FG518" s="82"/>
      <c r="FH518" s="82"/>
      <c r="FI518" s="82"/>
      <c r="FJ518" s="82"/>
      <c r="FK518" s="82"/>
      <c r="FL518" s="82"/>
      <c r="FM518" s="82"/>
      <c r="FN518" s="82"/>
      <c r="FO518" s="82"/>
      <c r="FP518" s="82"/>
      <c r="FQ518" s="82"/>
      <c r="FR518" s="82"/>
      <c r="FS518" s="82"/>
      <c r="FT518" s="82"/>
      <c r="FU518" s="82"/>
      <c r="FV518" s="82"/>
      <c r="FW518" s="82"/>
    </row>
    <row r="519" spans="1:179" s="85" customFormat="1" ht="24">
      <c r="A519" s="356" t="s">
        <v>1181</v>
      </c>
      <c r="B519" s="291" t="s">
        <v>1182</v>
      </c>
      <c r="C519" s="271"/>
      <c r="D519" s="268"/>
      <c r="E519" s="91">
        <v>14000</v>
      </c>
      <c r="F519" s="86"/>
      <c r="G519" s="88">
        <v>0</v>
      </c>
      <c r="H519" s="88">
        <v>14000</v>
      </c>
      <c r="I519" s="86">
        <v>0</v>
      </c>
      <c r="J519" s="86"/>
      <c r="K519" s="86"/>
      <c r="L519" s="88"/>
      <c r="M519" s="86">
        <f t="shared" si="54"/>
        <v>0</v>
      </c>
      <c r="N519" s="86"/>
      <c r="O519" s="88"/>
      <c r="P519" s="88">
        <v>0</v>
      </c>
      <c r="Q519" s="104">
        <f t="shared" si="55"/>
        <v>65450</v>
      </c>
      <c r="R519" s="86">
        <v>60450</v>
      </c>
      <c r="S519" s="86">
        <v>0</v>
      </c>
      <c r="T519" s="88">
        <v>0</v>
      </c>
      <c r="U519" s="88">
        <v>5000</v>
      </c>
      <c r="V519" s="88">
        <v>0</v>
      </c>
      <c r="W519" s="88">
        <v>0</v>
      </c>
      <c r="X519" s="88">
        <v>0</v>
      </c>
      <c r="Y519" s="88">
        <v>0</v>
      </c>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c r="BC519" s="82"/>
      <c r="BD519" s="82"/>
      <c r="BE519" s="82"/>
      <c r="BF519" s="82"/>
      <c r="BG519" s="82"/>
      <c r="BH519" s="82"/>
      <c r="BI519" s="82"/>
      <c r="BJ519" s="82"/>
      <c r="BK519" s="82"/>
      <c r="BL519" s="82"/>
      <c r="BM519" s="82"/>
      <c r="BN519" s="82"/>
      <c r="BO519" s="82"/>
      <c r="BP519" s="82"/>
      <c r="BQ519" s="82"/>
      <c r="BR519" s="82"/>
      <c r="BS519" s="82"/>
      <c r="BT519" s="82"/>
      <c r="BU519" s="82"/>
      <c r="BV519" s="82"/>
      <c r="BW519" s="82"/>
      <c r="BX519" s="82"/>
      <c r="BY519" s="82"/>
      <c r="BZ519" s="82"/>
      <c r="CA519" s="82"/>
      <c r="CB519" s="82"/>
      <c r="CC519" s="82"/>
      <c r="CD519" s="82"/>
      <c r="CE519" s="82"/>
      <c r="CF519" s="82"/>
      <c r="CG519" s="82"/>
      <c r="CH519" s="82"/>
      <c r="CI519" s="82"/>
      <c r="CJ519" s="82"/>
      <c r="CK519" s="82"/>
      <c r="CL519" s="82"/>
      <c r="CM519" s="82"/>
      <c r="CN519" s="82"/>
      <c r="CO519" s="82"/>
      <c r="CP519" s="82"/>
      <c r="CQ519" s="82"/>
      <c r="CR519" s="82"/>
      <c r="CS519" s="82"/>
      <c r="CT519" s="82"/>
      <c r="CU519" s="82"/>
      <c r="CV519" s="82"/>
      <c r="CW519" s="82"/>
      <c r="CX519" s="82"/>
      <c r="CY519" s="82"/>
      <c r="CZ519" s="82"/>
      <c r="DA519" s="82"/>
      <c r="DB519" s="82"/>
      <c r="DC519" s="82"/>
      <c r="DD519" s="82"/>
      <c r="DE519" s="82"/>
      <c r="DF519" s="82"/>
      <c r="DG519" s="82"/>
      <c r="DH519" s="82"/>
      <c r="DI519" s="82"/>
      <c r="DJ519" s="82"/>
      <c r="DK519" s="82"/>
      <c r="DL519" s="82"/>
      <c r="DM519" s="82"/>
      <c r="DN519" s="82"/>
      <c r="DO519" s="82"/>
      <c r="DP519" s="82"/>
      <c r="DQ519" s="82"/>
      <c r="DR519" s="82"/>
      <c r="DS519" s="82"/>
      <c r="DT519" s="82"/>
      <c r="DU519" s="82"/>
      <c r="DV519" s="82"/>
      <c r="DW519" s="82"/>
      <c r="DX519" s="82"/>
      <c r="DY519" s="82"/>
      <c r="DZ519" s="82"/>
      <c r="EA519" s="82"/>
      <c r="EB519" s="82"/>
      <c r="EC519" s="82"/>
      <c r="ED519" s="82"/>
      <c r="EE519" s="82"/>
      <c r="EF519" s="82"/>
      <c r="EG519" s="82"/>
      <c r="EH519" s="82"/>
      <c r="EI519" s="82"/>
      <c r="EJ519" s="82"/>
      <c r="EK519" s="82"/>
      <c r="EL519" s="82"/>
      <c r="EM519" s="82"/>
      <c r="EN519" s="82"/>
      <c r="EO519" s="82"/>
      <c r="EP519" s="82"/>
      <c r="EQ519" s="82"/>
      <c r="ER519" s="82"/>
      <c r="ES519" s="82"/>
      <c r="ET519" s="82"/>
      <c r="EU519" s="82"/>
      <c r="EV519" s="82"/>
      <c r="EW519" s="82"/>
      <c r="EX519" s="82"/>
      <c r="EY519" s="82"/>
      <c r="EZ519" s="82"/>
      <c r="FA519" s="82"/>
      <c r="FB519" s="82"/>
      <c r="FC519" s="82"/>
      <c r="FD519" s="82"/>
      <c r="FE519" s="82"/>
      <c r="FF519" s="82"/>
      <c r="FG519" s="82"/>
      <c r="FH519" s="82"/>
      <c r="FI519" s="82"/>
      <c r="FJ519" s="82"/>
      <c r="FK519" s="82"/>
      <c r="FL519" s="82"/>
      <c r="FM519" s="82"/>
      <c r="FN519" s="82"/>
      <c r="FO519" s="82"/>
      <c r="FP519" s="82"/>
      <c r="FQ519" s="82"/>
      <c r="FR519" s="82"/>
      <c r="FS519" s="82"/>
      <c r="FT519" s="82"/>
      <c r="FU519" s="82"/>
      <c r="FV519" s="82"/>
      <c r="FW519" s="82"/>
    </row>
    <row r="520" spans="1:179" s="85" customFormat="1">
      <c r="A520" s="356" t="s">
        <v>319</v>
      </c>
      <c r="B520" s="291" t="s">
        <v>321</v>
      </c>
      <c r="C520" s="271"/>
      <c r="D520" s="268"/>
      <c r="E520" s="91">
        <v>14000</v>
      </c>
      <c r="F520" s="86"/>
      <c r="G520" s="88"/>
      <c r="H520" s="88">
        <v>14000</v>
      </c>
      <c r="I520" s="86">
        <v>0</v>
      </c>
      <c r="J520" s="86"/>
      <c r="K520" s="86"/>
      <c r="L520" s="88"/>
      <c r="M520" s="86">
        <f t="shared" si="54"/>
        <v>0</v>
      </c>
      <c r="N520" s="86"/>
      <c r="O520" s="88"/>
      <c r="P520" s="88">
        <v>0</v>
      </c>
      <c r="Q520" s="104">
        <f t="shared" si="55"/>
        <v>65450</v>
      </c>
      <c r="R520" s="86">
        <v>60450</v>
      </c>
      <c r="S520" s="86">
        <v>0</v>
      </c>
      <c r="T520" s="88">
        <v>0</v>
      </c>
      <c r="U520" s="88">
        <v>5000</v>
      </c>
      <c r="V520" s="88">
        <v>0</v>
      </c>
      <c r="W520" s="88">
        <v>0</v>
      </c>
      <c r="X520" s="88">
        <v>0</v>
      </c>
      <c r="Y520" s="88">
        <v>0</v>
      </c>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c r="BC520" s="82"/>
      <c r="BD520" s="82"/>
      <c r="BE520" s="82"/>
      <c r="BF520" s="82"/>
      <c r="BG520" s="82"/>
      <c r="BH520" s="82"/>
      <c r="BI520" s="82"/>
      <c r="BJ520" s="82"/>
      <c r="BK520" s="82"/>
      <c r="BL520" s="82"/>
      <c r="BM520" s="82"/>
      <c r="BN520" s="82"/>
      <c r="BO520" s="82"/>
      <c r="BP520" s="82"/>
      <c r="BQ520" s="82"/>
      <c r="BR520" s="82"/>
      <c r="BS520" s="82"/>
      <c r="BT520" s="82"/>
      <c r="BU520" s="82"/>
      <c r="BV520" s="82"/>
      <c r="BW520" s="82"/>
      <c r="BX520" s="82"/>
      <c r="BY520" s="82"/>
      <c r="BZ520" s="82"/>
      <c r="CA520" s="82"/>
      <c r="CB520" s="82"/>
      <c r="CC520" s="82"/>
      <c r="CD520" s="82"/>
      <c r="CE520" s="82"/>
      <c r="CF520" s="82"/>
      <c r="CG520" s="82"/>
      <c r="CH520" s="82"/>
      <c r="CI520" s="82"/>
      <c r="CJ520" s="82"/>
      <c r="CK520" s="82"/>
      <c r="CL520" s="82"/>
      <c r="CM520" s="82"/>
      <c r="CN520" s="82"/>
      <c r="CO520" s="82"/>
      <c r="CP520" s="82"/>
      <c r="CQ520" s="82"/>
      <c r="CR520" s="82"/>
      <c r="CS520" s="82"/>
      <c r="CT520" s="82"/>
      <c r="CU520" s="82"/>
      <c r="CV520" s="82"/>
      <c r="CW520" s="82"/>
      <c r="CX520" s="82"/>
      <c r="CY520" s="82"/>
      <c r="CZ520" s="82"/>
      <c r="DA520" s="82"/>
      <c r="DB520" s="82"/>
      <c r="DC520" s="82"/>
      <c r="DD520" s="82"/>
      <c r="DE520" s="82"/>
      <c r="DF520" s="82"/>
      <c r="DG520" s="82"/>
      <c r="DH520" s="82"/>
      <c r="DI520" s="82"/>
      <c r="DJ520" s="82"/>
      <c r="DK520" s="82"/>
      <c r="DL520" s="82"/>
      <c r="DM520" s="82"/>
      <c r="DN520" s="82"/>
      <c r="DO520" s="82"/>
      <c r="DP520" s="82"/>
      <c r="DQ520" s="82"/>
      <c r="DR520" s="82"/>
      <c r="DS520" s="82"/>
      <c r="DT520" s="82"/>
      <c r="DU520" s="82"/>
      <c r="DV520" s="82"/>
      <c r="DW520" s="82"/>
      <c r="DX520" s="82"/>
      <c r="DY520" s="82"/>
      <c r="DZ520" s="82"/>
      <c r="EA520" s="82"/>
      <c r="EB520" s="82"/>
      <c r="EC520" s="82"/>
      <c r="ED520" s="82"/>
      <c r="EE520" s="82"/>
      <c r="EF520" s="82"/>
      <c r="EG520" s="82"/>
      <c r="EH520" s="82"/>
      <c r="EI520" s="82"/>
      <c r="EJ520" s="82"/>
      <c r="EK520" s="82"/>
      <c r="EL520" s="82"/>
      <c r="EM520" s="82"/>
      <c r="EN520" s="82"/>
      <c r="EO520" s="82"/>
      <c r="EP520" s="82"/>
      <c r="EQ520" s="82"/>
      <c r="ER520" s="82"/>
      <c r="ES520" s="82"/>
      <c r="ET520" s="82"/>
      <c r="EU520" s="82"/>
      <c r="EV520" s="82"/>
      <c r="EW520" s="82"/>
      <c r="EX520" s="82"/>
      <c r="EY520" s="82"/>
      <c r="EZ520" s="82"/>
      <c r="FA520" s="82"/>
      <c r="FB520" s="82"/>
      <c r="FC520" s="82"/>
      <c r="FD520" s="82"/>
      <c r="FE520" s="82"/>
      <c r="FF520" s="82"/>
      <c r="FG520" s="82"/>
      <c r="FH520" s="82"/>
      <c r="FI520" s="82"/>
      <c r="FJ520" s="82"/>
      <c r="FK520" s="82"/>
      <c r="FL520" s="82"/>
      <c r="FM520" s="82"/>
      <c r="FN520" s="82"/>
      <c r="FO520" s="82"/>
      <c r="FP520" s="82"/>
      <c r="FQ520" s="82"/>
      <c r="FR520" s="82"/>
      <c r="FS520" s="82"/>
      <c r="FT520" s="82"/>
      <c r="FU520" s="82"/>
      <c r="FV520" s="82"/>
      <c r="FW520" s="82"/>
    </row>
    <row r="521" spans="1:179" s="85" customFormat="1" ht="38.25">
      <c r="A521" s="352">
        <v>1</v>
      </c>
      <c r="B521" s="311" t="s">
        <v>1183</v>
      </c>
      <c r="C521" s="271" t="s">
        <v>304</v>
      </c>
      <c r="D521" s="314"/>
      <c r="E521" s="91">
        <v>165125</v>
      </c>
      <c r="F521" s="86"/>
      <c r="G521" s="88"/>
      <c r="H521" s="88">
        <v>14000</v>
      </c>
      <c r="I521" s="86"/>
      <c r="J521" s="86"/>
      <c r="K521" s="86"/>
      <c r="L521" s="88"/>
      <c r="M521" s="86">
        <f t="shared" si="54"/>
        <v>0</v>
      </c>
      <c r="N521" s="86"/>
      <c r="O521" s="88"/>
      <c r="P521" s="88">
        <v>0</v>
      </c>
      <c r="Q521" s="90">
        <f t="shared" si="55"/>
        <v>65450</v>
      </c>
      <c r="R521" s="88">
        <v>60450</v>
      </c>
      <c r="S521" s="86"/>
      <c r="T521" s="88"/>
      <c r="U521" s="88">
        <v>5000</v>
      </c>
      <c r="V521" s="88"/>
      <c r="W521" s="88"/>
      <c r="X521" s="88"/>
      <c r="Y521" s="88"/>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c r="BC521" s="82"/>
      <c r="BD521" s="82"/>
      <c r="BE521" s="82"/>
      <c r="BF521" s="82"/>
      <c r="BG521" s="82"/>
      <c r="BH521" s="82"/>
      <c r="BI521" s="82"/>
      <c r="BJ521" s="82"/>
      <c r="BK521" s="82"/>
      <c r="BL521" s="82"/>
      <c r="BM521" s="82"/>
      <c r="BN521" s="82"/>
      <c r="BO521" s="82"/>
      <c r="BP521" s="82"/>
      <c r="BQ521" s="82"/>
      <c r="BR521" s="82"/>
      <c r="BS521" s="82"/>
      <c r="BT521" s="82"/>
      <c r="BU521" s="82"/>
      <c r="BV521" s="82"/>
      <c r="BW521" s="82"/>
      <c r="BX521" s="82"/>
      <c r="BY521" s="82"/>
      <c r="BZ521" s="82"/>
      <c r="CA521" s="82"/>
      <c r="CB521" s="82"/>
      <c r="CC521" s="82"/>
      <c r="CD521" s="82"/>
      <c r="CE521" s="82"/>
      <c r="CF521" s="82"/>
      <c r="CG521" s="82"/>
      <c r="CH521" s="82"/>
      <c r="CI521" s="82"/>
      <c r="CJ521" s="82"/>
      <c r="CK521" s="82"/>
      <c r="CL521" s="82"/>
      <c r="CM521" s="82"/>
      <c r="CN521" s="82"/>
      <c r="CO521" s="82"/>
      <c r="CP521" s="82"/>
      <c r="CQ521" s="82"/>
      <c r="CR521" s="82"/>
      <c r="CS521" s="82"/>
      <c r="CT521" s="82"/>
      <c r="CU521" s="82"/>
      <c r="CV521" s="82"/>
      <c r="CW521" s="82"/>
      <c r="CX521" s="82"/>
      <c r="CY521" s="82"/>
      <c r="CZ521" s="82"/>
      <c r="DA521" s="82"/>
      <c r="DB521" s="82"/>
      <c r="DC521" s="82"/>
      <c r="DD521" s="82"/>
      <c r="DE521" s="82"/>
      <c r="DF521" s="82"/>
      <c r="DG521" s="82"/>
      <c r="DH521" s="82"/>
      <c r="DI521" s="82"/>
      <c r="DJ521" s="82"/>
      <c r="DK521" s="82"/>
      <c r="DL521" s="82"/>
      <c r="DM521" s="82"/>
      <c r="DN521" s="82"/>
      <c r="DO521" s="82"/>
      <c r="DP521" s="82"/>
      <c r="DQ521" s="82"/>
      <c r="DR521" s="82"/>
      <c r="DS521" s="82"/>
      <c r="DT521" s="82"/>
      <c r="DU521" s="82"/>
      <c r="DV521" s="82"/>
      <c r="DW521" s="82"/>
      <c r="DX521" s="82"/>
      <c r="DY521" s="82"/>
      <c r="DZ521" s="82"/>
      <c r="EA521" s="82"/>
      <c r="EB521" s="82"/>
      <c r="EC521" s="82"/>
      <c r="ED521" s="82"/>
      <c r="EE521" s="82"/>
      <c r="EF521" s="82"/>
      <c r="EG521" s="82"/>
      <c r="EH521" s="82"/>
      <c r="EI521" s="82"/>
      <c r="EJ521" s="82"/>
      <c r="EK521" s="82"/>
      <c r="EL521" s="82"/>
      <c r="EM521" s="82"/>
      <c r="EN521" s="82"/>
      <c r="EO521" s="82"/>
      <c r="EP521" s="82"/>
      <c r="EQ521" s="82"/>
      <c r="ER521" s="82"/>
      <c r="ES521" s="82"/>
      <c r="ET521" s="82"/>
      <c r="EU521" s="82"/>
      <c r="EV521" s="82"/>
      <c r="EW521" s="82"/>
      <c r="EX521" s="82"/>
      <c r="EY521" s="82"/>
      <c r="EZ521" s="82"/>
      <c r="FA521" s="82"/>
      <c r="FB521" s="82"/>
      <c r="FC521" s="82"/>
      <c r="FD521" s="82"/>
      <c r="FE521" s="82"/>
      <c r="FF521" s="82"/>
      <c r="FG521" s="82"/>
      <c r="FH521" s="82"/>
      <c r="FI521" s="82"/>
      <c r="FJ521" s="82"/>
      <c r="FK521" s="82"/>
      <c r="FL521" s="82"/>
      <c r="FM521" s="82"/>
      <c r="FN521" s="82"/>
      <c r="FO521" s="82"/>
      <c r="FP521" s="82"/>
      <c r="FQ521" s="82"/>
      <c r="FR521" s="82"/>
      <c r="FS521" s="82"/>
      <c r="FT521" s="82"/>
      <c r="FU521" s="82"/>
      <c r="FV521" s="82"/>
      <c r="FW521" s="82"/>
    </row>
    <row r="522" spans="1:179" s="85" customFormat="1" ht="24">
      <c r="A522" s="356" t="s">
        <v>1184</v>
      </c>
      <c r="B522" s="267" t="s">
        <v>338</v>
      </c>
      <c r="C522" s="268"/>
      <c r="D522" s="268"/>
      <c r="E522" s="91">
        <v>2698120</v>
      </c>
      <c r="F522" s="86"/>
      <c r="G522" s="88">
        <v>0</v>
      </c>
      <c r="H522" s="88">
        <v>2174310</v>
      </c>
      <c r="I522" s="86">
        <v>0</v>
      </c>
      <c r="J522" s="86"/>
      <c r="K522" s="86"/>
      <c r="L522" s="88"/>
      <c r="M522" s="86">
        <f t="shared" si="54"/>
        <v>5000</v>
      </c>
      <c r="N522" s="86"/>
      <c r="O522" s="88"/>
      <c r="P522" s="88">
        <v>5000</v>
      </c>
      <c r="Q522" s="104">
        <f t="shared" si="55"/>
        <v>25800</v>
      </c>
      <c r="R522" s="86">
        <v>0</v>
      </c>
      <c r="S522" s="86">
        <v>0</v>
      </c>
      <c r="T522" s="88">
        <v>0</v>
      </c>
      <c r="U522" s="88">
        <v>25800</v>
      </c>
      <c r="V522" s="88">
        <v>0</v>
      </c>
      <c r="W522" s="88">
        <v>0</v>
      </c>
      <c r="X522" s="88">
        <v>0</v>
      </c>
      <c r="Y522" s="88">
        <v>0</v>
      </c>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82"/>
      <c r="BH522" s="82"/>
      <c r="BI522" s="82"/>
      <c r="BJ522" s="82"/>
      <c r="BK522" s="82"/>
      <c r="BL522" s="82"/>
      <c r="BM522" s="82"/>
      <c r="BN522" s="82"/>
      <c r="BO522" s="82"/>
      <c r="BP522" s="82"/>
      <c r="BQ522" s="82"/>
      <c r="BR522" s="82"/>
      <c r="BS522" s="82"/>
      <c r="BT522" s="82"/>
      <c r="BU522" s="82"/>
      <c r="BV522" s="82"/>
      <c r="BW522" s="82"/>
      <c r="BX522" s="82"/>
      <c r="BY522" s="82"/>
      <c r="BZ522" s="82"/>
      <c r="CA522" s="82"/>
      <c r="CB522" s="82"/>
      <c r="CC522" s="82"/>
      <c r="CD522" s="82"/>
      <c r="CE522" s="82"/>
      <c r="CF522" s="82"/>
      <c r="CG522" s="82"/>
      <c r="CH522" s="82"/>
      <c r="CI522" s="82"/>
      <c r="CJ522" s="82"/>
      <c r="CK522" s="82"/>
      <c r="CL522" s="82"/>
      <c r="CM522" s="82"/>
      <c r="CN522" s="82"/>
      <c r="CO522" s="82"/>
      <c r="CP522" s="82"/>
      <c r="CQ522" s="82"/>
      <c r="CR522" s="82"/>
      <c r="CS522" s="82"/>
      <c r="CT522" s="82"/>
      <c r="CU522" s="82"/>
      <c r="CV522" s="82"/>
      <c r="CW522" s="82"/>
      <c r="CX522" s="82"/>
      <c r="CY522" s="82"/>
      <c r="CZ522" s="82"/>
      <c r="DA522" s="82"/>
      <c r="DB522" s="82"/>
      <c r="DC522" s="82"/>
      <c r="DD522" s="82"/>
      <c r="DE522" s="82"/>
      <c r="DF522" s="82"/>
      <c r="DG522" s="82"/>
      <c r="DH522" s="82"/>
      <c r="DI522" s="82"/>
      <c r="DJ522" s="82"/>
      <c r="DK522" s="82"/>
      <c r="DL522" s="82"/>
      <c r="DM522" s="82"/>
      <c r="DN522" s="82"/>
      <c r="DO522" s="82"/>
      <c r="DP522" s="82"/>
      <c r="DQ522" s="82"/>
      <c r="DR522" s="82"/>
      <c r="DS522" s="82"/>
      <c r="DT522" s="82"/>
      <c r="DU522" s="82"/>
      <c r="DV522" s="82"/>
      <c r="DW522" s="82"/>
      <c r="DX522" s="82"/>
      <c r="DY522" s="82"/>
      <c r="DZ522" s="82"/>
      <c r="EA522" s="82"/>
      <c r="EB522" s="82"/>
      <c r="EC522" s="82"/>
      <c r="ED522" s="82"/>
      <c r="EE522" s="82"/>
      <c r="EF522" s="82"/>
      <c r="EG522" s="82"/>
      <c r="EH522" s="82"/>
      <c r="EI522" s="82"/>
      <c r="EJ522" s="82"/>
      <c r="EK522" s="82"/>
      <c r="EL522" s="82"/>
      <c r="EM522" s="82"/>
      <c r="EN522" s="82"/>
      <c r="EO522" s="82"/>
      <c r="EP522" s="82"/>
      <c r="EQ522" s="82"/>
      <c r="ER522" s="82"/>
      <c r="ES522" s="82"/>
      <c r="ET522" s="82"/>
      <c r="EU522" s="82"/>
      <c r="EV522" s="82"/>
      <c r="EW522" s="82"/>
      <c r="EX522" s="82"/>
      <c r="EY522" s="82"/>
      <c r="EZ522" s="82"/>
      <c r="FA522" s="82"/>
      <c r="FB522" s="82"/>
      <c r="FC522" s="82"/>
      <c r="FD522" s="82"/>
      <c r="FE522" s="82"/>
      <c r="FF522" s="82"/>
      <c r="FG522" s="82"/>
      <c r="FH522" s="82"/>
      <c r="FI522" s="82"/>
      <c r="FJ522" s="82"/>
      <c r="FK522" s="82"/>
      <c r="FL522" s="82"/>
      <c r="FM522" s="82"/>
      <c r="FN522" s="82"/>
      <c r="FO522" s="82"/>
      <c r="FP522" s="82"/>
      <c r="FQ522" s="82"/>
      <c r="FR522" s="82"/>
      <c r="FS522" s="82"/>
      <c r="FT522" s="82"/>
      <c r="FU522" s="82"/>
      <c r="FV522" s="82"/>
      <c r="FW522" s="82"/>
    </row>
    <row r="523" spans="1:179" s="85" customFormat="1">
      <c r="A523" s="356" t="s">
        <v>14</v>
      </c>
      <c r="B523" s="291" t="s">
        <v>1185</v>
      </c>
      <c r="C523" s="291"/>
      <c r="D523" s="268"/>
      <c r="E523" s="91">
        <v>36000</v>
      </c>
      <c r="F523" s="86"/>
      <c r="G523" s="88">
        <v>0</v>
      </c>
      <c r="H523" s="88">
        <v>36000</v>
      </c>
      <c r="I523" s="86">
        <v>0</v>
      </c>
      <c r="J523" s="86"/>
      <c r="K523" s="86"/>
      <c r="L523" s="88"/>
      <c r="M523" s="86">
        <f t="shared" si="54"/>
        <v>0</v>
      </c>
      <c r="N523" s="86"/>
      <c r="O523" s="88"/>
      <c r="P523" s="88">
        <v>0</v>
      </c>
      <c r="Q523" s="104">
        <f t="shared" si="55"/>
        <v>10800</v>
      </c>
      <c r="R523" s="86">
        <v>0</v>
      </c>
      <c r="S523" s="86">
        <v>0</v>
      </c>
      <c r="T523" s="88">
        <v>0</v>
      </c>
      <c r="U523" s="88">
        <v>10800</v>
      </c>
      <c r="V523" s="88">
        <v>0</v>
      </c>
      <c r="W523" s="88">
        <v>0</v>
      </c>
      <c r="X523" s="88">
        <v>0</v>
      </c>
      <c r="Y523" s="88">
        <v>0</v>
      </c>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c r="CR523" s="82"/>
      <c r="CS523" s="82"/>
      <c r="CT523" s="82"/>
      <c r="CU523" s="82"/>
      <c r="CV523" s="82"/>
      <c r="CW523" s="82"/>
      <c r="CX523" s="82"/>
      <c r="CY523" s="82"/>
      <c r="CZ523" s="82"/>
      <c r="DA523" s="82"/>
      <c r="DB523" s="82"/>
      <c r="DC523" s="82"/>
      <c r="DD523" s="82"/>
      <c r="DE523" s="82"/>
      <c r="DF523" s="82"/>
      <c r="DG523" s="82"/>
      <c r="DH523" s="82"/>
      <c r="DI523" s="82"/>
      <c r="DJ523" s="82"/>
      <c r="DK523" s="82"/>
      <c r="DL523" s="82"/>
      <c r="DM523" s="82"/>
      <c r="DN523" s="82"/>
      <c r="DO523" s="82"/>
      <c r="DP523" s="82"/>
      <c r="DQ523" s="82"/>
      <c r="DR523" s="82"/>
      <c r="DS523" s="82"/>
      <c r="DT523" s="82"/>
      <c r="DU523" s="82"/>
      <c r="DV523" s="82"/>
      <c r="DW523" s="82"/>
      <c r="DX523" s="82"/>
      <c r="DY523" s="82"/>
      <c r="DZ523" s="82"/>
      <c r="EA523" s="82"/>
      <c r="EB523" s="82"/>
      <c r="EC523" s="82"/>
      <c r="ED523" s="82"/>
      <c r="EE523" s="82"/>
      <c r="EF523" s="82"/>
      <c r="EG523" s="82"/>
      <c r="EH523" s="82"/>
      <c r="EI523" s="82"/>
      <c r="EJ523" s="82"/>
      <c r="EK523" s="82"/>
      <c r="EL523" s="82"/>
      <c r="EM523" s="82"/>
      <c r="EN523" s="82"/>
      <c r="EO523" s="82"/>
      <c r="EP523" s="82"/>
      <c r="EQ523" s="82"/>
      <c r="ER523" s="82"/>
      <c r="ES523" s="82"/>
      <c r="ET523" s="82"/>
      <c r="EU523" s="82"/>
      <c r="EV523" s="82"/>
      <c r="EW523" s="82"/>
      <c r="EX523" s="82"/>
      <c r="EY523" s="82"/>
      <c r="EZ523" s="82"/>
      <c r="FA523" s="82"/>
      <c r="FB523" s="82"/>
      <c r="FC523" s="82"/>
      <c r="FD523" s="82"/>
      <c r="FE523" s="82"/>
      <c r="FF523" s="82"/>
      <c r="FG523" s="82"/>
      <c r="FH523" s="82"/>
      <c r="FI523" s="82"/>
      <c r="FJ523" s="82"/>
      <c r="FK523" s="82"/>
      <c r="FL523" s="82"/>
      <c r="FM523" s="82"/>
      <c r="FN523" s="82"/>
      <c r="FO523" s="82"/>
      <c r="FP523" s="82"/>
      <c r="FQ523" s="82"/>
      <c r="FR523" s="82"/>
      <c r="FS523" s="82"/>
      <c r="FT523" s="82"/>
      <c r="FU523" s="82"/>
      <c r="FV523" s="82"/>
      <c r="FW523" s="82"/>
    </row>
    <row r="524" spans="1:179" s="85" customFormat="1">
      <c r="A524" s="356" t="s">
        <v>319</v>
      </c>
      <c r="B524" s="291" t="s">
        <v>332</v>
      </c>
      <c r="C524" s="271"/>
      <c r="D524" s="268"/>
      <c r="E524" s="91">
        <v>36000</v>
      </c>
      <c r="F524" s="86"/>
      <c r="G524" s="88">
        <v>0</v>
      </c>
      <c r="H524" s="88">
        <v>36000</v>
      </c>
      <c r="I524" s="86">
        <v>0</v>
      </c>
      <c r="J524" s="86"/>
      <c r="K524" s="86"/>
      <c r="L524" s="88"/>
      <c r="M524" s="86">
        <f t="shared" si="54"/>
        <v>0</v>
      </c>
      <c r="N524" s="86"/>
      <c r="O524" s="88"/>
      <c r="P524" s="88">
        <v>0</v>
      </c>
      <c r="Q524" s="104">
        <f t="shared" si="55"/>
        <v>10800</v>
      </c>
      <c r="R524" s="86">
        <v>0</v>
      </c>
      <c r="S524" s="86">
        <v>0</v>
      </c>
      <c r="T524" s="88">
        <v>0</v>
      </c>
      <c r="U524" s="88">
        <v>10800</v>
      </c>
      <c r="V524" s="88">
        <v>0</v>
      </c>
      <c r="W524" s="88">
        <v>0</v>
      </c>
      <c r="X524" s="88">
        <v>0</v>
      </c>
      <c r="Y524" s="88">
        <v>0</v>
      </c>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c r="BC524" s="82"/>
      <c r="BD524" s="82"/>
      <c r="BE524" s="82"/>
      <c r="BF524" s="82"/>
      <c r="BG524" s="82"/>
      <c r="BH524" s="82"/>
      <c r="BI524" s="82"/>
      <c r="BJ524" s="82"/>
      <c r="BK524" s="82"/>
      <c r="BL524" s="82"/>
      <c r="BM524" s="82"/>
      <c r="BN524" s="82"/>
      <c r="BO524" s="82"/>
      <c r="BP524" s="82"/>
      <c r="BQ524" s="82"/>
      <c r="BR524" s="82"/>
      <c r="BS524" s="82"/>
      <c r="BT524" s="82"/>
      <c r="BU524" s="82"/>
      <c r="BV524" s="82"/>
      <c r="BW524" s="82"/>
      <c r="BX524" s="82"/>
      <c r="BY524" s="82"/>
      <c r="BZ524" s="82"/>
      <c r="CA524" s="82"/>
      <c r="CB524" s="82"/>
      <c r="CC524" s="82"/>
      <c r="CD524" s="82"/>
      <c r="CE524" s="82"/>
      <c r="CF524" s="82"/>
      <c r="CG524" s="82"/>
      <c r="CH524" s="82"/>
      <c r="CI524" s="82"/>
      <c r="CJ524" s="82"/>
      <c r="CK524" s="82"/>
      <c r="CL524" s="82"/>
      <c r="CM524" s="82"/>
      <c r="CN524" s="82"/>
      <c r="CO524" s="82"/>
      <c r="CP524" s="82"/>
      <c r="CQ524" s="82"/>
      <c r="CR524" s="82"/>
      <c r="CS524" s="82"/>
      <c r="CT524" s="82"/>
      <c r="CU524" s="82"/>
      <c r="CV524" s="82"/>
      <c r="CW524" s="82"/>
      <c r="CX524" s="82"/>
      <c r="CY524" s="82"/>
      <c r="CZ524" s="82"/>
      <c r="DA524" s="82"/>
      <c r="DB524" s="82"/>
      <c r="DC524" s="82"/>
      <c r="DD524" s="82"/>
      <c r="DE524" s="82"/>
      <c r="DF524" s="82"/>
      <c r="DG524" s="82"/>
      <c r="DH524" s="82"/>
      <c r="DI524" s="82"/>
      <c r="DJ524" s="82"/>
      <c r="DK524" s="82"/>
      <c r="DL524" s="82"/>
      <c r="DM524" s="82"/>
      <c r="DN524" s="82"/>
      <c r="DO524" s="82"/>
      <c r="DP524" s="82"/>
      <c r="DQ524" s="82"/>
      <c r="DR524" s="82"/>
      <c r="DS524" s="82"/>
      <c r="DT524" s="82"/>
      <c r="DU524" s="82"/>
      <c r="DV524" s="82"/>
      <c r="DW524" s="82"/>
      <c r="DX524" s="82"/>
      <c r="DY524" s="82"/>
      <c r="DZ524" s="82"/>
      <c r="EA524" s="82"/>
      <c r="EB524" s="82"/>
      <c r="EC524" s="82"/>
      <c r="ED524" s="82"/>
      <c r="EE524" s="82"/>
      <c r="EF524" s="82"/>
      <c r="EG524" s="82"/>
      <c r="EH524" s="82"/>
      <c r="EI524" s="82"/>
      <c r="EJ524" s="82"/>
      <c r="EK524" s="82"/>
      <c r="EL524" s="82"/>
      <c r="EM524" s="82"/>
      <c r="EN524" s="82"/>
      <c r="EO524" s="82"/>
      <c r="EP524" s="82"/>
      <c r="EQ524" s="82"/>
      <c r="ER524" s="82"/>
      <c r="ES524" s="82"/>
      <c r="ET524" s="82"/>
      <c r="EU524" s="82"/>
      <c r="EV524" s="82"/>
      <c r="EW524" s="82"/>
      <c r="EX524" s="82"/>
      <c r="EY524" s="82"/>
      <c r="EZ524" s="82"/>
      <c r="FA524" s="82"/>
      <c r="FB524" s="82"/>
      <c r="FC524" s="82"/>
      <c r="FD524" s="82"/>
      <c r="FE524" s="82"/>
      <c r="FF524" s="82"/>
      <c r="FG524" s="82"/>
      <c r="FH524" s="82"/>
      <c r="FI524" s="82"/>
      <c r="FJ524" s="82"/>
      <c r="FK524" s="82"/>
      <c r="FL524" s="82"/>
      <c r="FM524" s="82"/>
      <c r="FN524" s="82"/>
      <c r="FO524" s="82"/>
      <c r="FP524" s="82"/>
      <c r="FQ524" s="82"/>
      <c r="FR524" s="82"/>
      <c r="FS524" s="82"/>
      <c r="FT524" s="82"/>
      <c r="FU524" s="82"/>
      <c r="FV524" s="82"/>
      <c r="FW524" s="82"/>
    </row>
    <row r="525" spans="1:179" s="85" customFormat="1" ht="25.5">
      <c r="A525" s="352">
        <v>1</v>
      </c>
      <c r="B525" s="276" t="s">
        <v>1186</v>
      </c>
      <c r="C525" s="271" t="s">
        <v>345</v>
      </c>
      <c r="D525" s="271"/>
      <c r="E525" s="91">
        <v>36000</v>
      </c>
      <c r="F525" s="86"/>
      <c r="G525" s="88"/>
      <c r="H525" s="88">
        <v>36000</v>
      </c>
      <c r="I525" s="86"/>
      <c r="J525" s="86"/>
      <c r="K525" s="86"/>
      <c r="L525" s="88"/>
      <c r="M525" s="86">
        <f t="shared" si="54"/>
        <v>0</v>
      </c>
      <c r="N525" s="86"/>
      <c r="O525" s="88"/>
      <c r="P525" s="88"/>
      <c r="Q525" s="90">
        <f t="shared" si="55"/>
        <v>10800</v>
      </c>
      <c r="R525" s="86"/>
      <c r="S525" s="86"/>
      <c r="T525" s="88"/>
      <c r="U525" s="88">
        <v>10800</v>
      </c>
      <c r="V525" s="88"/>
      <c r="W525" s="88"/>
      <c r="X525" s="88"/>
      <c r="Y525" s="88"/>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c r="BC525" s="82"/>
      <c r="BD525" s="82"/>
      <c r="BE525" s="82"/>
      <c r="BF525" s="82"/>
      <c r="BG525" s="82"/>
      <c r="BH525" s="82"/>
      <c r="BI525" s="82"/>
      <c r="BJ525" s="82"/>
      <c r="BK525" s="82"/>
      <c r="BL525" s="82"/>
      <c r="BM525" s="82"/>
      <c r="BN525" s="82"/>
      <c r="BO525" s="82"/>
      <c r="BP525" s="82"/>
      <c r="BQ525" s="82"/>
      <c r="BR525" s="82"/>
      <c r="BS525" s="82"/>
      <c r="BT525" s="82"/>
      <c r="BU525" s="82"/>
      <c r="BV525" s="82"/>
      <c r="BW525" s="82"/>
      <c r="BX525" s="82"/>
      <c r="BY525" s="82"/>
      <c r="BZ525" s="82"/>
      <c r="CA525" s="82"/>
      <c r="CB525" s="82"/>
      <c r="CC525" s="82"/>
      <c r="CD525" s="82"/>
      <c r="CE525" s="82"/>
      <c r="CF525" s="82"/>
      <c r="CG525" s="82"/>
      <c r="CH525" s="82"/>
      <c r="CI525" s="82"/>
      <c r="CJ525" s="82"/>
      <c r="CK525" s="82"/>
      <c r="CL525" s="82"/>
      <c r="CM525" s="82"/>
      <c r="CN525" s="82"/>
      <c r="CO525" s="82"/>
      <c r="CP525" s="82"/>
      <c r="CQ525" s="82"/>
      <c r="CR525" s="82"/>
      <c r="CS525" s="82"/>
      <c r="CT525" s="82"/>
      <c r="CU525" s="82"/>
      <c r="CV525" s="82"/>
      <c r="CW525" s="82"/>
      <c r="CX525" s="82"/>
      <c r="CY525" s="82"/>
      <c r="CZ525" s="82"/>
      <c r="DA525" s="82"/>
      <c r="DB525" s="82"/>
      <c r="DC525" s="82"/>
      <c r="DD525" s="82"/>
      <c r="DE525" s="82"/>
      <c r="DF525" s="82"/>
      <c r="DG525" s="82"/>
      <c r="DH525" s="82"/>
      <c r="DI525" s="82"/>
      <c r="DJ525" s="82"/>
      <c r="DK525" s="82"/>
      <c r="DL525" s="82"/>
      <c r="DM525" s="82"/>
      <c r="DN525" s="82"/>
      <c r="DO525" s="82"/>
      <c r="DP525" s="82"/>
      <c r="DQ525" s="82"/>
      <c r="DR525" s="82"/>
      <c r="DS525" s="82"/>
      <c r="DT525" s="82"/>
      <c r="DU525" s="82"/>
      <c r="DV525" s="82"/>
      <c r="DW525" s="82"/>
      <c r="DX525" s="82"/>
      <c r="DY525" s="82"/>
      <c r="DZ525" s="82"/>
      <c r="EA525" s="82"/>
      <c r="EB525" s="82"/>
      <c r="EC525" s="82"/>
      <c r="ED525" s="82"/>
      <c r="EE525" s="82"/>
      <c r="EF525" s="82"/>
      <c r="EG525" s="82"/>
      <c r="EH525" s="82"/>
      <c r="EI525" s="82"/>
      <c r="EJ525" s="82"/>
      <c r="EK525" s="82"/>
      <c r="EL525" s="82"/>
      <c r="EM525" s="82"/>
      <c r="EN525" s="82"/>
      <c r="EO525" s="82"/>
      <c r="EP525" s="82"/>
      <c r="EQ525" s="82"/>
      <c r="ER525" s="82"/>
      <c r="ES525" s="82"/>
      <c r="ET525" s="82"/>
      <c r="EU525" s="82"/>
      <c r="EV525" s="82"/>
      <c r="EW525" s="82"/>
      <c r="EX525" s="82"/>
      <c r="EY525" s="82"/>
      <c r="EZ525" s="82"/>
      <c r="FA525" s="82"/>
      <c r="FB525" s="82"/>
      <c r="FC525" s="82"/>
      <c r="FD525" s="82"/>
      <c r="FE525" s="82"/>
      <c r="FF525" s="82"/>
      <c r="FG525" s="82"/>
      <c r="FH525" s="82"/>
      <c r="FI525" s="82"/>
      <c r="FJ525" s="82"/>
      <c r="FK525" s="82"/>
      <c r="FL525" s="82"/>
      <c r="FM525" s="82"/>
      <c r="FN525" s="82"/>
      <c r="FO525" s="82"/>
      <c r="FP525" s="82"/>
      <c r="FQ525" s="82"/>
      <c r="FR525" s="82"/>
      <c r="FS525" s="82"/>
      <c r="FT525" s="82"/>
      <c r="FU525" s="82"/>
      <c r="FV525" s="82"/>
      <c r="FW525" s="82"/>
    </row>
    <row r="526" spans="1:179" s="85" customFormat="1">
      <c r="A526" s="350" t="s">
        <v>14</v>
      </c>
      <c r="B526" s="267" t="s">
        <v>493</v>
      </c>
      <c r="C526" s="268"/>
      <c r="D526" s="268"/>
      <c r="E526" s="91">
        <v>2662120</v>
      </c>
      <c r="F526" s="86"/>
      <c r="G526" s="88">
        <v>0</v>
      </c>
      <c r="H526" s="88">
        <v>2138310</v>
      </c>
      <c r="I526" s="86">
        <v>0</v>
      </c>
      <c r="J526" s="86"/>
      <c r="K526" s="86"/>
      <c r="L526" s="88"/>
      <c r="M526" s="86">
        <f t="shared" si="54"/>
        <v>5000</v>
      </c>
      <c r="N526" s="86"/>
      <c r="O526" s="88"/>
      <c r="P526" s="88">
        <v>5000</v>
      </c>
      <c r="Q526" s="104">
        <f t="shared" si="55"/>
        <v>15000</v>
      </c>
      <c r="R526" s="86">
        <v>0</v>
      </c>
      <c r="S526" s="86">
        <v>0</v>
      </c>
      <c r="T526" s="88">
        <v>0</v>
      </c>
      <c r="U526" s="88">
        <v>15000</v>
      </c>
      <c r="V526" s="88">
        <v>0</v>
      </c>
      <c r="W526" s="88">
        <v>0</v>
      </c>
      <c r="X526" s="88">
        <v>0</v>
      </c>
      <c r="Y526" s="88">
        <v>0</v>
      </c>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c r="BC526" s="82"/>
      <c r="BD526" s="82"/>
      <c r="BE526" s="82"/>
      <c r="BF526" s="82"/>
      <c r="BG526" s="82"/>
      <c r="BH526" s="82"/>
      <c r="BI526" s="82"/>
      <c r="BJ526" s="82"/>
      <c r="BK526" s="82"/>
      <c r="BL526" s="82"/>
      <c r="BM526" s="82"/>
      <c r="BN526" s="82"/>
      <c r="BO526" s="82"/>
      <c r="BP526" s="82"/>
      <c r="BQ526" s="82"/>
      <c r="BR526" s="82"/>
      <c r="BS526" s="82"/>
      <c r="BT526" s="82"/>
      <c r="BU526" s="82"/>
      <c r="BV526" s="82"/>
      <c r="BW526" s="82"/>
      <c r="BX526" s="82"/>
      <c r="BY526" s="82"/>
      <c r="BZ526" s="82"/>
      <c r="CA526" s="82"/>
      <c r="CB526" s="82"/>
      <c r="CC526" s="82"/>
      <c r="CD526" s="82"/>
      <c r="CE526" s="82"/>
      <c r="CF526" s="82"/>
      <c r="CG526" s="82"/>
      <c r="CH526" s="82"/>
      <c r="CI526" s="82"/>
      <c r="CJ526" s="82"/>
      <c r="CK526" s="82"/>
      <c r="CL526" s="82"/>
      <c r="CM526" s="82"/>
      <c r="CN526" s="82"/>
      <c r="CO526" s="82"/>
      <c r="CP526" s="82"/>
      <c r="CQ526" s="82"/>
      <c r="CR526" s="82"/>
      <c r="CS526" s="82"/>
      <c r="CT526" s="82"/>
      <c r="CU526" s="82"/>
      <c r="CV526" s="82"/>
      <c r="CW526" s="82"/>
      <c r="CX526" s="82"/>
      <c r="CY526" s="82"/>
      <c r="CZ526" s="82"/>
      <c r="DA526" s="82"/>
      <c r="DB526" s="82"/>
      <c r="DC526" s="82"/>
      <c r="DD526" s="82"/>
      <c r="DE526" s="82"/>
      <c r="DF526" s="82"/>
      <c r="DG526" s="82"/>
      <c r="DH526" s="82"/>
      <c r="DI526" s="82"/>
      <c r="DJ526" s="82"/>
      <c r="DK526" s="82"/>
      <c r="DL526" s="82"/>
      <c r="DM526" s="82"/>
      <c r="DN526" s="82"/>
      <c r="DO526" s="82"/>
      <c r="DP526" s="82"/>
      <c r="DQ526" s="82"/>
      <c r="DR526" s="82"/>
      <c r="DS526" s="82"/>
      <c r="DT526" s="82"/>
      <c r="DU526" s="82"/>
      <c r="DV526" s="82"/>
      <c r="DW526" s="82"/>
      <c r="DX526" s="82"/>
      <c r="DY526" s="82"/>
      <c r="DZ526" s="82"/>
      <c r="EA526" s="82"/>
      <c r="EB526" s="82"/>
      <c r="EC526" s="82"/>
      <c r="ED526" s="82"/>
      <c r="EE526" s="82"/>
      <c r="EF526" s="82"/>
      <c r="EG526" s="82"/>
      <c r="EH526" s="82"/>
      <c r="EI526" s="82"/>
      <c r="EJ526" s="82"/>
      <c r="EK526" s="82"/>
      <c r="EL526" s="82"/>
      <c r="EM526" s="82"/>
      <c r="EN526" s="82"/>
      <c r="EO526" s="82"/>
      <c r="EP526" s="82"/>
      <c r="EQ526" s="82"/>
      <c r="ER526" s="82"/>
      <c r="ES526" s="82"/>
      <c r="ET526" s="82"/>
      <c r="EU526" s="82"/>
      <c r="EV526" s="82"/>
      <c r="EW526" s="82"/>
      <c r="EX526" s="82"/>
      <c r="EY526" s="82"/>
      <c r="EZ526" s="82"/>
      <c r="FA526" s="82"/>
      <c r="FB526" s="82"/>
      <c r="FC526" s="82"/>
      <c r="FD526" s="82"/>
      <c r="FE526" s="82"/>
      <c r="FF526" s="82"/>
      <c r="FG526" s="82"/>
      <c r="FH526" s="82"/>
      <c r="FI526" s="82"/>
      <c r="FJ526" s="82"/>
      <c r="FK526" s="82"/>
      <c r="FL526" s="82"/>
      <c r="FM526" s="82"/>
      <c r="FN526" s="82"/>
      <c r="FO526" s="82"/>
      <c r="FP526" s="82"/>
      <c r="FQ526" s="82"/>
      <c r="FR526" s="82"/>
      <c r="FS526" s="82"/>
      <c r="FT526" s="82"/>
      <c r="FU526" s="82"/>
      <c r="FV526" s="82"/>
      <c r="FW526" s="82"/>
    </row>
    <row r="527" spans="1:179" s="85" customFormat="1">
      <c r="A527" s="356" t="s">
        <v>319</v>
      </c>
      <c r="B527" s="291" t="s">
        <v>321</v>
      </c>
      <c r="C527" s="271"/>
      <c r="D527" s="268"/>
      <c r="E527" s="91">
        <v>2662120</v>
      </c>
      <c r="F527" s="86"/>
      <c r="G527" s="88">
        <v>0</v>
      </c>
      <c r="H527" s="88">
        <v>2138310</v>
      </c>
      <c r="I527" s="86">
        <v>0</v>
      </c>
      <c r="J527" s="86"/>
      <c r="K527" s="86"/>
      <c r="L527" s="88"/>
      <c r="M527" s="86">
        <f t="shared" si="54"/>
        <v>5000</v>
      </c>
      <c r="N527" s="86"/>
      <c r="O527" s="88"/>
      <c r="P527" s="88">
        <v>5000</v>
      </c>
      <c r="Q527" s="104">
        <f t="shared" si="55"/>
        <v>15000</v>
      </c>
      <c r="R527" s="86">
        <v>0</v>
      </c>
      <c r="S527" s="86">
        <v>0</v>
      </c>
      <c r="T527" s="88">
        <v>0</v>
      </c>
      <c r="U527" s="88">
        <v>15000</v>
      </c>
      <c r="V527" s="88">
        <v>0</v>
      </c>
      <c r="W527" s="88">
        <v>0</v>
      </c>
      <c r="X527" s="88">
        <v>0</v>
      </c>
      <c r="Y527" s="88">
        <v>0</v>
      </c>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c r="BC527" s="82"/>
      <c r="BD527" s="82"/>
      <c r="BE527" s="82"/>
      <c r="BF527" s="82"/>
      <c r="BG527" s="82"/>
      <c r="BH527" s="82"/>
      <c r="BI527" s="82"/>
      <c r="BJ527" s="82"/>
      <c r="BK527" s="82"/>
      <c r="BL527" s="82"/>
      <c r="BM527" s="82"/>
      <c r="BN527" s="82"/>
      <c r="BO527" s="82"/>
      <c r="BP527" s="82"/>
      <c r="BQ527" s="82"/>
      <c r="BR527" s="82"/>
      <c r="BS527" s="82"/>
      <c r="BT527" s="82"/>
      <c r="BU527" s="82"/>
      <c r="BV527" s="82"/>
      <c r="BW527" s="82"/>
      <c r="BX527" s="82"/>
      <c r="BY527" s="82"/>
      <c r="BZ527" s="82"/>
      <c r="CA527" s="82"/>
      <c r="CB527" s="82"/>
      <c r="CC527" s="82"/>
      <c r="CD527" s="82"/>
      <c r="CE527" s="82"/>
      <c r="CF527" s="82"/>
      <c r="CG527" s="82"/>
      <c r="CH527" s="82"/>
      <c r="CI527" s="82"/>
      <c r="CJ527" s="82"/>
      <c r="CK527" s="82"/>
      <c r="CL527" s="82"/>
      <c r="CM527" s="82"/>
      <c r="CN527" s="82"/>
      <c r="CO527" s="82"/>
      <c r="CP527" s="82"/>
      <c r="CQ527" s="82"/>
      <c r="CR527" s="82"/>
      <c r="CS527" s="82"/>
      <c r="CT527" s="82"/>
      <c r="CU527" s="82"/>
      <c r="CV527" s="82"/>
      <c r="CW527" s="82"/>
      <c r="CX527" s="82"/>
      <c r="CY527" s="82"/>
      <c r="CZ527" s="82"/>
      <c r="DA527" s="82"/>
      <c r="DB527" s="82"/>
      <c r="DC527" s="82"/>
      <c r="DD527" s="82"/>
      <c r="DE527" s="82"/>
      <c r="DF527" s="82"/>
      <c r="DG527" s="82"/>
      <c r="DH527" s="82"/>
      <c r="DI527" s="82"/>
      <c r="DJ527" s="82"/>
      <c r="DK527" s="82"/>
      <c r="DL527" s="82"/>
      <c r="DM527" s="82"/>
      <c r="DN527" s="82"/>
      <c r="DO527" s="82"/>
      <c r="DP527" s="82"/>
      <c r="DQ527" s="82"/>
      <c r="DR527" s="82"/>
      <c r="DS527" s="82"/>
      <c r="DT527" s="82"/>
      <c r="DU527" s="82"/>
      <c r="DV527" s="82"/>
      <c r="DW527" s="82"/>
      <c r="DX527" s="82"/>
      <c r="DY527" s="82"/>
      <c r="DZ527" s="82"/>
      <c r="EA527" s="82"/>
      <c r="EB527" s="82"/>
      <c r="EC527" s="82"/>
      <c r="ED527" s="82"/>
      <c r="EE527" s="82"/>
      <c r="EF527" s="82"/>
      <c r="EG527" s="82"/>
      <c r="EH527" s="82"/>
      <c r="EI527" s="82"/>
      <c r="EJ527" s="82"/>
      <c r="EK527" s="82"/>
      <c r="EL527" s="82"/>
      <c r="EM527" s="82"/>
      <c r="EN527" s="82"/>
      <c r="EO527" s="82"/>
      <c r="EP527" s="82"/>
      <c r="EQ527" s="82"/>
      <c r="ER527" s="82"/>
      <c r="ES527" s="82"/>
      <c r="ET527" s="82"/>
      <c r="EU527" s="82"/>
      <c r="EV527" s="82"/>
      <c r="EW527" s="82"/>
      <c r="EX527" s="82"/>
      <c r="EY527" s="82"/>
      <c r="EZ527" s="82"/>
      <c r="FA527" s="82"/>
      <c r="FB527" s="82"/>
      <c r="FC527" s="82"/>
      <c r="FD527" s="82"/>
      <c r="FE527" s="82"/>
      <c r="FF527" s="82"/>
      <c r="FG527" s="82"/>
      <c r="FH527" s="82"/>
      <c r="FI527" s="82"/>
      <c r="FJ527" s="82"/>
      <c r="FK527" s="82"/>
      <c r="FL527" s="82"/>
      <c r="FM527" s="82"/>
      <c r="FN527" s="82"/>
      <c r="FO527" s="82"/>
      <c r="FP527" s="82"/>
      <c r="FQ527" s="82"/>
      <c r="FR527" s="82"/>
      <c r="FS527" s="82"/>
      <c r="FT527" s="82"/>
      <c r="FU527" s="82"/>
      <c r="FV527" s="82"/>
      <c r="FW527" s="82"/>
    </row>
    <row r="528" spans="1:179" s="85" customFormat="1" ht="51">
      <c r="A528" s="361">
        <v>1</v>
      </c>
      <c r="B528" s="311" t="s">
        <v>1060</v>
      </c>
      <c r="C528" s="314" t="s">
        <v>354</v>
      </c>
      <c r="D528" s="314" t="s">
        <v>1136</v>
      </c>
      <c r="E528" s="91">
        <v>2662120</v>
      </c>
      <c r="F528" s="86"/>
      <c r="G528" s="88"/>
      <c r="H528" s="88">
        <v>2138310</v>
      </c>
      <c r="I528" s="86"/>
      <c r="J528" s="86"/>
      <c r="K528" s="86"/>
      <c r="L528" s="88"/>
      <c r="M528" s="86">
        <f t="shared" si="54"/>
        <v>5000</v>
      </c>
      <c r="N528" s="86"/>
      <c r="O528" s="88"/>
      <c r="P528" s="88">
        <v>5000</v>
      </c>
      <c r="Q528" s="104">
        <f t="shared" si="55"/>
        <v>15000</v>
      </c>
      <c r="R528" s="86"/>
      <c r="S528" s="86"/>
      <c r="T528" s="88"/>
      <c r="U528" s="88">
        <v>15000</v>
      </c>
      <c r="V528" s="88"/>
      <c r="W528" s="88"/>
      <c r="X528" s="88"/>
      <c r="Y528" s="88"/>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c r="BC528" s="82"/>
      <c r="BD528" s="82"/>
      <c r="BE528" s="82"/>
      <c r="BF528" s="82"/>
      <c r="BG528" s="82"/>
      <c r="BH528" s="82"/>
      <c r="BI528" s="82"/>
      <c r="BJ528" s="82"/>
      <c r="BK528" s="82"/>
      <c r="BL528" s="82"/>
      <c r="BM528" s="82"/>
      <c r="BN528" s="82"/>
      <c r="BO528" s="82"/>
      <c r="BP528" s="82"/>
      <c r="BQ528" s="82"/>
      <c r="BR528" s="82"/>
      <c r="BS528" s="82"/>
      <c r="BT528" s="82"/>
      <c r="BU528" s="82"/>
      <c r="BV528" s="82"/>
      <c r="BW528" s="82"/>
      <c r="BX528" s="82"/>
      <c r="BY528" s="82"/>
      <c r="BZ528" s="82"/>
      <c r="CA528" s="82"/>
      <c r="CB528" s="82"/>
      <c r="CC528" s="82"/>
      <c r="CD528" s="82"/>
      <c r="CE528" s="82"/>
      <c r="CF528" s="82"/>
      <c r="CG528" s="82"/>
      <c r="CH528" s="82"/>
      <c r="CI528" s="82"/>
      <c r="CJ528" s="82"/>
      <c r="CK528" s="82"/>
      <c r="CL528" s="82"/>
      <c r="CM528" s="82"/>
      <c r="CN528" s="82"/>
      <c r="CO528" s="82"/>
      <c r="CP528" s="82"/>
      <c r="CQ528" s="82"/>
      <c r="CR528" s="82"/>
      <c r="CS528" s="82"/>
      <c r="CT528" s="82"/>
      <c r="CU528" s="82"/>
      <c r="CV528" s="82"/>
      <c r="CW528" s="82"/>
      <c r="CX528" s="82"/>
      <c r="CY528" s="82"/>
      <c r="CZ528" s="82"/>
      <c r="DA528" s="82"/>
      <c r="DB528" s="82"/>
      <c r="DC528" s="82"/>
      <c r="DD528" s="82"/>
      <c r="DE528" s="82"/>
      <c r="DF528" s="82"/>
      <c r="DG528" s="82"/>
      <c r="DH528" s="82"/>
      <c r="DI528" s="82"/>
      <c r="DJ528" s="82"/>
      <c r="DK528" s="82"/>
      <c r="DL528" s="82"/>
      <c r="DM528" s="82"/>
      <c r="DN528" s="82"/>
      <c r="DO528" s="82"/>
      <c r="DP528" s="82"/>
      <c r="DQ528" s="82"/>
      <c r="DR528" s="82"/>
      <c r="DS528" s="82"/>
      <c r="DT528" s="82"/>
      <c r="DU528" s="82"/>
      <c r="DV528" s="82"/>
      <c r="DW528" s="82"/>
      <c r="DX528" s="82"/>
      <c r="DY528" s="82"/>
      <c r="DZ528" s="82"/>
      <c r="EA528" s="82"/>
      <c r="EB528" s="82"/>
      <c r="EC528" s="82"/>
      <c r="ED528" s="82"/>
      <c r="EE528" s="82"/>
      <c r="EF528" s="82"/>
      <c r="EG528" s="82"/>
      <c r="EH528" s="82"/>
      <c r="EI528" s="82"/>
      <c r="EJ528" s="82"/>
      <c r="EK528" s="82"/>
      <c r="EL528" s="82"/>
      <c r="EM528" s="82"/>
      <c r="EN528" s="82"/>
      <c r="EO528" s="82"/>
      <c r="EP528" s="82"/>
      <c r="EQ528" s="82"/>
      <c r="ER528" s="82"/>
      <c r="ES528" s="82"/>
      <c r="ET528" s="82"/>
      <c r="EU528" s="82"/>
      <c r="EV528" s="82"/>
      <c r="EW528" s="82"/>
      <c r="EX528" s="82"/>
      <c r="EY528" s="82"/>
      <c r="EZ528" s="82"/>
      <c r="FA528" s="82"/>
      <c r="FB528" s="82"/>
      <c r="FC528" s="82"/>
      <c r="FD528" s="82"/>
      <c r="FE528" s="82"/>
      <c r="FF528" s="82"/>
      <c r="FG528" s="82"/>
      <c r="FH528" s="82"/>
      <c r="FI528" s="82"/>
      <c r="FJ528" s="82"/>
      <c r="FK528" s="82"/>
      <c r="FL528" s="82"/>
      <c r="FM528" s="82"/>
      <c r="FN528" s="82"/>
      <c r="FO528" s="82"/>
      <c r="FP528" s="82"/>
      <c r="FQ528" s="82"/>
      <c r="FR528" s="82"/>
      <c r="FS528" s="82"/>
      <c r="FT528" s="82"/>
      <c r="FU528" s="82"/>
      <c r="FV528" s="82"/>
      <c r="FW528" s="82"/>
    </row>
    <row r="529" spans="1:179" s="85" customFormat="1" ht="25.5">
      <c r="A529" s="356" t="s">
        <v>16</v>
      </c>
      <c r="B529" s="291" t="s">
        <v>1210</v>
      </c>
      <c r="C529" s="87"/>
      <c r="D529" s="87"/>
      <c r="E529" s="91">
        <v>649877</v>
      </c>
      <c r="F529" s="86">
        <v>0</v>
      </c>
      <c r="G529" s="88">
        <v>0</v>
      </c>
      <c r="H529" s="86">
        <v>649877</v>
      </c>
      <c r="I529" s="86"/>
      <c r="J529" s="86"/>
      <c r="K529" s="86"/>
      <c r="L529" s="88"/>
      <c r="M529" s="86"/>
      <c r="N529" s="86"/>
      <c r="O529" s="86"/>
      <c r="P529" s="86"/>
      <c r="Q529" s="104">
        <f t="shared" si="55"/>
        <v>141200</v>
      </c>
      <c r="R529" s="86">
        <f t="shared" ref="R529" si="57">R530+R531</f>
        <v>0</v>
      </c>
      <c r="S529" s="86">
        <f t="shared" ref="S529" si="58">S530+S531</f>
        <v>0</v>
      </c>
      <c r="T529" s="86">
        <f t="shared" ref="T529" si="59">T530+T531</f>
        <v>30000</v>
      </c>
      <c r="U529" s="86">
        <f t="shared" ref="U529" si="60">U530+U531</f>
        <v>0</v>
      </c>
      <c r="V529" s="86">
        <f t="shared" ref="V529" si="61">V530+V531</f>
        <v>0</v>
      </c>
      <c r="W529" s="86">
        <f t="shared" ref="W529" si="62">W530+W531</f>
        <v>111200</v>
      </c>
      <c r="X529" s="86">
        <f t="shared" ref="X529" si="63">X530+X531</f>
        <v>0</v>
      </c>
      <c r="Y529" s="86">
        <f t="shared" ref="Y529" si="64">Y530+Y531</f>
        <v>0</v>
      </c>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c r="BH529" s="82"/>
      <c r="BI529" s="82"/>
      <c r="BJ529" s="82"/>
      <c r="BK529" s="82"/>
      <c r="BL529" s="82"/>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c r="CR529" s="82"/>
      <c r="CS529" s="82"/>
      <c r="CT529" s="82"/>
      <c r="CU529" s="82"/>
      <c r="CV529" s="82"/>
      <c r="CW529" s="82"/>
      <c r="CX529" s="82"/>
      <c r="CY529" s="82"/>
      <c r="CZ529" s="82"/>
      <c r="DA529" s="82"/>
      <c r="DB529" s="82"/>
      <c r="DC529" s="82"/>
      <c r="DD529" s="82"/>
      <c r="DE529" s="82"/>
      <c r="DF529" s="82"/>
      <c r="DG529" s="82"/>
      <c r="DH529" s="82"/>
      <c r="DI529" s="82"/>
      <c r="DJ529" s="82"/>
      <c r="DK529" s="82"/>
      <c r="DL529" s="82"/>
      <c r="DM529" s="82"/>
      <c r="DN529" s="82"/>
      <c r="DO529" s="82"/>
      <c r="DP529" s="82"/>
      <c r="DQ529" s="82"/>
      <c r="DR529" s="82"/>
      <c r="DS529" s="82"/>
      <c r="DT529" s="82"/>
      <c r="DU529" s="82"/>
      <c r="DV529" s="82"/>
      <c r="DW529" s="82"/>
      <c r="DX529" s="82"/>
      <c r="DY529" s="82"/>
      <c r="DZ529" s="82"/>
      <c r="EA529" s="82"/>
      <c r="EB529" s="82"/>
      <c r="EC529" s="82"/>
      <c r="ED529" s="82"/>
      <c r="EE529" s="82"/>
      <c r="EF529" s="82"/>
      <c r="EG529" s="82"/>
      <c r="EH529" s="82"/>
      <c r="EI529" s="82"/>
      <c r="EJ529" s="82"/>
      <c r="EK529" s="82"/>
      <c r="EL529" s="82"/>
      <c r="EM529" s="82"/>
      <c r="EN529" s="82"/>
      <c r="EO529" s="82"/>
      <c r="EP529" s="82"/>
      <c r="EQ529" s="82"/>
      <c r="ER529" s="82"/>
      <c r="ES529" s="82"/>
      <c r="ET529" s="82"/>
      <c r="EU529" s="82"/>
      <c r="EV529" s="82"/>
      <c r="EW529" s="82"/>
      <c r="EX529" s="82"/>
      <c r="EY529" s="82"/>
      <c r="EZ529" s="82"/>
      <c r="FA529" s="82"/>
      <c r="FB529" s="82"/>
      <c r="FC529" s="82"/>
      <c r="FD529" s="82"/>
      <c r="FE529" s="82"/>
      <c r="FF529" s="82"/>
      <c r="FG529" s="82"/>
      <c r="FH529" s="82"/>
      <c r="FI529" s="82"/>
      <c r="FJ529" s="82"/>
      <c r="FK529" s="82"/>
      <c r="FL529" s="82"/>
      <c r="FM529" s="82"/>
      <c r="FN529" s="82"/>
      <c r="FO529" s="82"/>
      <c r="FP529" s="82"/>
      <c r="FQ529" s="82"/>
      <c r="FR529" s="82"/>
      <c r="FS529" s="82"/>
      <c r="FT529" s="82"/>
      <c r="FU529" s="82"/>
      <c r="FV529" s="82"/>
      <c r="FW529" s="82"/>
    </row>
    <row r="530" spans="1:179" s="85" customFormat="1" ht="15">
      <c r="A530" s="352">
        <v>1</v>
      </c>
      <c r="B530" s="338" t="s">
        <v>1211</v>
      </c>
      <c r="C530" s="80"/>
      <c r="D530" s="80"/>
      <c r="E530" s="91">
        <v>230000</v>
      </c>
      <c r="F530" s="86"/>
      <c r="G530" s="86"/>
      <c r="H530" s="88">
        <v>230000</v>
      </c>
      <c r="I530" s="86"/>
      <c r="J530" s="86"/>
      <c r="K530" s="86"/>
      <c r="L530" s="86"/>
      <c r="M530" s="86"/>
      <c r="N530" s="86"/>
      <c r="O530" s="86"/>
      <c r="P530" s="88"/>
      <c r="Q530" s="90">
        <f t="shared" si="55"/>
        <v>30000</v>
      </c>
      <c r="R530" s="104"/>
      <c r="S530" s="104"/>
      <c r="T530" s="90">
        <v>30000</v>
      </c>
      <c r="U530" s="90"/>
      <c r="V530" s="90"/>
      <c r="W530" s="90"/>
      <c r="X530" s="104"/>
      <c r="Y530" s="104"/>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c r="BD530" s="82"/>
      <c r="BE530" s="82"/>
      <c r="BF530" s="82"/>
      <c r="BG530" s="82"/>
      <c r="BH530" s="82"/>
      <c r="BI530" s="82"/>
      <c r="BJ530" s="82"/>
      <c r="BK530" s="82"/>
      <c r="BL530" s="82"/>
      <c r="BM530" s="82"/>
      <c r="BN530" s="82"/>
      <c r="BO530" s="82"/>
      <c r="BP530" s="82"/>
      <c r="BQ530" s="82"/>
      <c r="BR530" s="82"/>
      <c r="BS530" s="82"/>
      <c r="BT530" s="82"/>
      <c r="BU530" s="82"/>
      <c r="BV530" s="82"/>
      <c r="BW530" s="82"/>
      <c r="BX530" s="82"/>
      <c r="BY530" s="82"/>
      <c r="BZ530" s="82"/>
      <c r="CA530" s="82"/>
      <c r="CB530" s="82"/>
      <c r="CC530" s="82"/>
      <c r="CD530" s="82"/>
      <c r="CE530" s="82"/>
      <c r="CF530" s="82"/>
      <c r="CG530" s="82"/>
      <c r="CH530" s="82"/>
      <c r="CI530" s="82"/>
      <c r="CJ530" s="82"/>
      <c r="CK530" s="82"/>
      <c r="CL530" s="82"/>
      <c r="CM530" s="82"/>
      <c r="CN530" s="82"/>
      <c r="CO530" s="82"/>
      <c r="CP530" s="82"/>
      <c r="CQ530" s="82"/>
      <c r="CR530" s="82"/>
      <c r="CS530" s="82"/>
      <c r="CT530" s="82"/>
      <c r="CU530" s="82"/>
      <c r="CV530" s="82"/>
      <c r="CW530" s="82"/>
      <c r="CX530" s="82"/>
      <c r="CY530" s="82"/>
      <c r="CZ530" s="82"/>
      <c r="DA530" s="82"/>
      <c r="DB530" s="82"/>
      <c r="DC530" s="82"/>
      <c r="DD530" s="82"/>
      <c r="DE530" s="82"/>
      <c r="DF530" s="82"/>
      <c r="DG530" s="82"/>
      <c r="DH530" s="82"/>
      <c r="DI530" s="82"/>
      <c r="DJ530" s="82"/>
      <c r="DK530" s="82"/>
      <c r="DL530" s="82"/>
      <c r="DM530" s="82"/>
      <c r="DN530" s="82"/>
      <c r="DO530" s="82"/>
      <c r="DP530" s="82"/>
      <c r="DQ530" s="82"/>
      <c r="DR530" s="82"/>
      <c r="DS530" s="82"/>
      <c r="DT530" s="82"/>
      <c r="DU530" s="82"/>
      <c r="DV530" s="82"/>
      <c r="DW530" s="82"/>
      <c r="DX530" s="82"/>
      <c r="DY530" s="82"/>
      <c r="DZ530" s="82"/>
      <c r="EA530" s="82"/>
      <c r="EB530" s="82"/>
      <c r="EC530" s="82"/>
      <c r="ED530" s="82"/>
      <c r="EE530" s="82"/>
      <c r="EF530" s="82"/>
      <c r="EG530" s="82"/>
      <c r="EH530" s="82"/>
      <c r="EI530" s="82"/>
      <c r="EJ530" s="82"/>
      <c r="EK530" s="82"/>
      <c r="EL530" s="82"/>
      <c r="EM530" s="82"/>
      <c r="EN530" s="82"/>
      <c r="EO530" s="82"/>
      <c r="EP530" s="82"/>
      <c r="EQ530" s="82"/>
      <c r="ER530" s="82"/>
      <c r="ES530" s="82"/>
      <c r="ET530" s="82"/>
      <c r="EU530" s="82"/>
      <c r="EV530" s="82"/>
      <c r="EW530" s="82"/>
      <c r="EX530" s="82"/>
      <c r="EY530" s="82"/>
      <c r="EZ530" s="82"/>
      <c r="FA530" s="82"/>
      <c r="FB530" s="82"/>
      <c r="FC530" s="82"/>
      <c r="FD530" s="82"/>
      <c r="FE530" s="82"/>
      <c r="FF530" s="82"/>
      <c r="FG530" s="82"/>
      <c r="FH530" s="82"/>
      <c r="FI530" s="82"/>
      <c r="FJ530" s="82"/>
      <c r="FK530" s="82"/>
      <c r="FL530" s="82"/>
      <c r="FM530" s="82"/>
      <c r="FN530" s="82"/>
      <c r="FO530" s="82"/>
      <c r="FP530" s="82"/>
      <c r="FQ530" s="82"/>
      <c r="FR530" s="82"/>
      <c r="FS530" s="82"/>
      <c r="FT530" s="82"/>
      <c r="FU530" s="82"/>
      <c r="FV530" s="82"/>
      <c r="FW530" s="82"/>
    </row>
    <row r="531" spans="1:179" s="85" customFormat="1" ht="15">
      <c r="A531" s="371">
        <f>+A530+1</f>
        <v>2</v>
      </c>
      <c r="B531" s="339" t="s">
        <v>1212</v>
      </c>
      <c r="C531" s="340"/>
      <c r="D531" s="340"/>
      <c r="E531" s="341">
        <v>419877</v>
      </c>
      <c r="F531" s="342"/>
      <c r="G531" s="117"/>
      <c r="H531" s="117">
        <v>419877</v>
      </c>
      <c r="I531" s="342"/>
      <c r="J531" s="342"/>
      <c r="K531" s="342"/>
      <c r="L531" s="117"/>
      <c r="M531" s="342"/>
      <c r="N531" s="342"/>
      <c r="O531" s="117"/>
      <c r="P531" s="117"/>
      <c r="Q531" s="90">
        <f t="shared" si="55"/>
        <v>111200</v>
      </c>
      <c r="R531" s="342"/>
      <c r="S531" s="117"/>
      <c r="T531" s="117"/>
      <c r="U531" s="117"/>
      <c r="V531" s="117"/>
      <c r="W531" s="117">
        <v>111200</v>
      </c>
      <c r="X531" s="342"/>
      <c r="Y531" s="34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c r="BC531" s="82"/>
      <c r="BD531" s="82"/>
      <c r="BE531" s="82"/>
      <c r="BF531" s="82"/>
      <c r="BG531" s="82"/>
      <c r="BH531" s="82"/>
      <c r="BI531" s="82"/>
      <c r="BJ531" s="82"/>
      <c r="BK531" s="82"/>
      <c r="BL531" s="82"/>
      <c r="BM531" s="82"/>
      <c r="BN531" s="82"/>
      <c r="BO531" s="82"/>
      <c r="BP531" s="82"/>
      <c r="BQ531" s="82"/>
      <c r="BR531" s="82"/>
      <c r="BS531" s="82"/>
      <c r="BT531" s="82"/>
      <c r="BU531" s="82"/>
      <c r="BV531" s="82"/>
      <c r="BW531" s="82"/>
      <c r="BX531" s="82"/>
      <c r="BY531" s="82"/>
      <c r="BZ531" s="82"/>
      <c r="CA531" s="82"/>
      <c r="CB531" s="82"/>
      <c r="CC531" s="82"/>
      <c r="CD531" s="82"/>
      <c r="CE531" s="82"/>
      <c r="CF531" s="82"/>
      <c r="CG531" s="82"/>
      <c r="CH531" s="82"/>
      <c r="CI531" s="82"/>
      <c r="CJ531" s="82"/>
      <c r="CK531" s="82"/>
      <c r="CL531" s="82"/>
      <c r="CM531" s="82"/>
      <c r="CN531" s="82"/>
      <c r="CO531" s="82"/>
      <c r="CP531" s="82"/>
      <c r="CQ531" s="82"/>
      <c r="CR531" s="82"/>
      <c r="CS531" s="82"/>
      <c r="CT531" s="82"/>
      <c r="CU531" s="82"/>
      <c r="CV531" s="82"/>
      <c r="CW531" s="82"/>
      <c r="CX531" s="82"/>
      <c r="CY531" s="82"/>
      <c r="CZ531" s="82"/>
      <c r="DA531" s="82"/>
      <c r="DB531" s="82"/>
      <c r="DC531" s="82"/>
      <c r="DD531" s="82"/>
      <c r="DE531" s="82"/>
      <c r="DF531" s="82"/>
      <c r="DG531" s="82"/>
      <c r="DH531" s="82"/>
      <c r="DI531" s="82"/>
      <c r="DJ531" s="82"/>
      <c r="DK531" s="82"/>
      <c r="DL531" s="82"/>
      <c r="DM531" s="82"/>
      <c r="DN531" s="82"/>
      <c r="DO531" s="82"/>
      <c r="DP531" s="82"/>
      <c r="DQ531" s="82"/>
      <c r="DR531" s="82"/>
      <c r="DS531" s="82"/>
      <c r="DT531" s="82"/>
      <c r="DU531" s="82"/>
      <c r="DV531" s="82"/>
      <c r="DW531" s="82"/>
      <c r="DX531" s="82"/>
      <c r="DY531" s="82"/>
      <c r="DZ531" s="82"/>
      <c r="EA531" s="82"/>
      <c r="EB531" s="82"/>
      <c r="EC531" s="82"/>
      <c r="ED531" s="82"/>
      <c r="EE531" s="82"/>
      <c r="EF531" s="82"/>
      <c r="EG531" s="82"/>
      <c r="EH531" s="82"/>
      <c r="EI531" s="82"/>
      <c r="EJ531" s="82"/>
      <c r="EK531" s="82"/>
      <c r="EL531" s="82"/>
      <c r="EM531" s="82"/>
      <c r="EN531" s="82"/>
      <c r="EO531" s="82"/>
      <c r="EP531" s="82"/>
      <c r="EQ531" s="82"/>
      <c r="ER531" s="82"/>
      <c r="ES531" s="82"/>
      <c r="ET531" s="82"/>
      <c r="EU531" s="82"/>
      <c r="EV531" s="82"/>
      <c r="EW531" s="82"/>
      <c r="EX531" s="82"/>
      <c r="EY531" s="82"/>
      <c r="EZ531" s="82"/>
      <c r="FA531" s="82"/>
      <c r="FB531" s="82"/>
      <c r="FC531" s="82"/>
      <c r="FD531" s="82"/>
      <c r="FE531" s="82"/>
      <c r="FF531" s="82"/>
      <c r="FG531" s="82"/>
      <c r="FH531" s="82"/>
      <c r="FI531" s="82"/>
      <c r="FJ531" s="82"/>
      <c r="FK531" s="82"/>
      <c r="FL531" s="82"/>
      <c r="FM531" s="82"/>
      <c r="FN531" s="82"/>
      <c r="FO531" s="82"/>
      <c r="FP531" s="82"/>
      <c r="FQ531" s="82"/>
      <c r="FR531" s="82"/>
      <c r="FS531" s="82"/>
      <c r="FT531" s="82"/>
      <c r="FU531" s="82"/>
      <c r="FV531" s="82"/>
      <c r="FW531" s="82"/>
    </row>
  </sheetData>
  <mergeCells count="65">
    <mergeCell ref="C502:C503"/>
    <mergeCell ref="T6:Y6"/>
    <mergeCell ref="E7:E8"/>
    <mergeCell ref="C32:C33"/>
    <mergeCell ref="C34:C35"/>
    <mergeCell ref="C475:C476"/>
    <mergeCell ref="D6:D8"/>
    <mergeCell ref="E6:H6"/>
    <mergeCell ref="Q6:Q8"/>
    <mergeCell ref="R6:R8"/>
    <mergeCell ref="S6:S8"/>
    <mergeCell ref="T7:T8"/>
    <mergeCell ref="F7:F8"/>
    <mergeCell ref="G7:G8"/>
    <mergeCell ref="H7:H8"/>
    <mergeCell ref="Y7:Y8"/>
    <mergeCell ref="A1:B1"/>
    <mergeCell ref="V1:Y1"/>
    <mergeCell ref="A2:Y2"/>
    <mergeCell ref="A3:Y3"/>
    <mergeCell ref="A5:A8"/>
    <mergeCell ref="B5:B8"/>
    <mergeCell ref="C5:C8"/>
    <mergeCell ref="D5:H5"/>
    <mergeCell ref="I5:L6"/>
    <mergeCell ref="X4:Y4"/>
    <mergeCell ref="M5:P6"/>
    <mergeCell ref="Q5:Y5"/>
    <mergeCell ref="W7:W8"/>
    <mergeCell ref="I7:I8"/>
    <mergeCell ref="J7:J8"/>
    <mergeCell ref="K7:K8"/>
    <mergeCell ref="U7:U8"/>
    <mergeCell ref="V7:V8"/>
    <mergeCell ref="X7:X8"/>
    <mergeCell ref="C58:C61"/>
    <mergeCell ref="C153:C155"/>
    <mergeCell ref="N7:N8"/>
    <mergeCell ref="O7:O8"/>
    <mergeCell ref="P7:P8"/>
    <mergeCell ref="L7:L8"/>
    <mergeCell ref="M7:M8"/>
    <mergeCell ref="C156:C161"/>
    <mergeCell ref="C162:C164"/>
    <mergeCell ref="C167:C169"/>
    <mergeCell ref="C170:C171"/>
    <mergeCell ref="C174:C175"/>
    <mergeCell ref="C178:C181"/>
    <mergeCell ref="C191:C196"/>
    <mergeCell ref="C197:C198"/>
    <mergeCell ref="C200:C201"/>
    <mergeCell ref="C204:C206"/>
    <mergeCell ref="C208:C209"/>
    <mergeCell ref="C214:C215"/>
    <mergeCell ref="C217:C219"/>
    <mergeCell ref="C221:C222"/>
    <mergeCell ref="C230:C233"/>
    <mergeCell ref="C306:C307"/>
    <mergeCell ref="C405:C406"/>
    <mergeCell ref="C407:C410"/>
    <mergeCell ref="C327:C328"/>
    <mergeCell ref="C379:C380"/>
    <mergeCell ref="C382:C383"/>
    <mergeCell ref="C386:C387"/>
    <mergeCell ref="C391:C392"/>
  </mergeCells>
  <conditionalFormatting sqref="B246">
    <cfRule type="duplicateValues" dxfId="7" priority="7"/>
    <cfRule type="duplicateValues" dxfId="6" priority="8"/>
  </conditionalFormatting>
  <conditionalFormatting sqref="B247:B248">
    <cfRule type="duplicateValues" dxfId="5" priority="5"/>
    <cfRule type="duplicateValues" dxfId="4" priority="6"/>
  </conditionalFormatting>
  <conditionalFormatting sqref="C246">
    <cfRule type="duplicateValues" dxfId="3" priority="3"/>
    <cfRule type="duplicateValues" dxfId="2" priority="4"/>
  </conditionalFormatting>
  <conditionalFormatting sqref="C247:C248">
    <cfRule type="duplicateValues" dxfId="1" priority="1"/>
    <cfRule type="duplicateValues" dxfId="0" priority="2"/>
  </conditionalFormatting>
  <pageMargins left="0.2" right="0.2" top="0.75" bottom="0.43" header="0.3" footer="0.3"/>
  <pageSetup paperSize="9" scale="60" orientation="landscape" verticalDpi="0"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33</vt:lpstr>
      <vt:lpstr>34</vt:lpstr>
      <vt:lpstr>35</vt:lpstr>
      <vt:lpstr>36</vt:lpstr>
      <vt:lpstr>37</vt:lpstr>
      <vt:lpstr>38</vt:lpstr>
      <vt:lpstr>39-ĐT</vt:lpstr>
      <vt:lpstr>40</vt:lpstr>
      <vt:lpstr>41</vt:lpstr>
      <vt:lpstr>42</vt:lpstr>
      <vt:lpstr>43</vt:lpstr>
      <vt:lpstr>44</vt:lpstr>
      <vt:lpstr>45-ĐT</vt:lpstr>
      <vt:lpstr>'38'!chuong_phuluc_35_name</vt:lpstr>
      <vt:lpstr>'33'!Print_Area</vt:lpstr>
      <vt:lpstr>'34'!Print_Area</vt:lpstr>
      <vt:lpstr>'35'!Print_Area</vt:lpstr>
      <vt:lpstr>'36'!Print_Area</vt:lpstr>
      <vt:lpstr>'37'!Print_Area</vt:lpstr>
      <vt:lpstr>'38'!Print_Area</vt:lpstr>
      <vt:lpstr>'39-ĐT'!Print_Area</vt:lpstr>
      <vt:lpstr>'40'!Print_Area</vt:lpstr>
      <vt:lpstr>'41'!Print_Area</vt:lpstr>
      <vt:lpstr>'42'!Print_Area</vt:lpstr>
      <vt:lpstr>'43'!Print_Area</vt:lpstr>
      <vt:lpstr>'44'!Print_Area</vt:lpstr>
      <vt:lpstr>'45-ĐT'!Print_Area</vt:lpstr>
      <vt:lpstr>'33'!Print_Titles</vt:lpstr>
      <vt:lpstr>'34'!Print_Titles</vt:lpstr>
      <vt:lpstr>'35'!Print_Titles</vt:lpstr>
      <vt:lpstr>'36'!Print_Titles</vt:lpstr>
      <vt:lpstr>'37'!Print_Titles</vt:lpstr>
      <vt:lpstr>'38'!Print_Titles</vt:lpstr>
      <vt:lpstr>'40'!Print_Titles</vt:lpstr>
      <vt:lpstr>'43'!Print_Titles</vt:lpstr>
      <vt:lpstr>'44'!Print_Titles</vt:lpstr>
      <vt:lpstr>'45-ĐT'!Print_Titles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2023-12-07T04:08:33Z</cp:lastPrinted>
  <dcterms:created xsi:type="dcterms:W3CDTF">2006-07-11T01:29:00Z</dcterms:created>
  <dcterms:modified xsi:type="dcterms:W3CDTF">2023-12-07T04:09:54Z</dcterms:modified>
</cp:coreProperties>
</file>