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45" windowWidth="19815" windowHeight="766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61" i="1"/>
  <c r="E61"/>
  <c r="G59"/>
  <c r="D59"/>
  <c r="E59" s="1"/>
  <c r="C59"/>
  <c r="D52"/>
  <c r="F52" s="1"/>
  <c r="G50"/>
  <c r="D50"/>
  <c r="E50" s="1"/>
  <c r="C50"/>
  <c r="E46"/>
  <c r="G44"/>
  <c r="E44"/>
  <c r="D44"/>
  <c r="C44"/>
  <c r="E39"/>
  <c r="D39"/>
  <c r="F39" s="1"/>
  <c r="C39"/>
  <c r="E38"/>
  <c r="D38"/>
  <c r="F38" s="1"/>
  <c r="C38"/>
  <c r="C37" s="1"/>
  <c r="C36" s="1"/>
  <c r="G37"/>
  <c r="G36"/>
  <c r="D32"/>
  <c r="C32"/>
  <c r="E31"/>
  <c r="G28"/>
  <c r="F28"/>
  <c r="E28"/>
  <c r="D28"/>
  <c r="C28"/>
  <c r="G27"/>
  <c r="D27"/>
  <c r="F27" s="1"/>
  <c r="G26"/>
  <c r="D26"/>
  <c r="F26" s="1"/>
  <c r="G25"/>
  <c r="D25"/>
  <c r="F25" s="1"/>
  <c r="G24"/>
  <c r="G20" s="1"/>
  <c r="C24"/>
  <c r="C20" s="1"/>
  <c r="F19"/>
  <c r="E19"/>
  <c r="F18"/>
  <c r="E18"/>
  <c r="F17"/>
  <c r="E17"/>
  <c r="G16"/>
  <c r="D16"/>
  <c r="F16" s="1"/>
  <c r="C16"/>
  <c r="C12" s="1"/>
  <c r="G15"/>
  <c r="F15" s="1"/>
  <c r="E15"/>
  <c r="G12"/>
  <c r="D12"/>
  <c r="F12" s="1"/>
  <c r="D37" l="1"/>
  <c r="F50"/>
  <c r="F59"/>
  <c r="E12"/>
  <c r="E16"/>
  <c r="E25"/>
  <c r="E26"/>
  <c r="E27"/>
  <c r="E52"/>
  <c r="D24"/>
  <c r="E24" l="1"/>
  <c r="E20" s="1"/>
  <c r="F24"/>
  <c r="F20" s="1"/>
  <c r="D20"/>
  <c r="F37"/>
  <c r="E37"/>
  <c r="D36"/>
  <c r="F36" l="1"/>
  <c r="E36"/>
</calcChain>
</file>

<file path=xl/sharedStrings.xml><?xml version="1.0" encoding="utf-8"?>
<sst xmlns="http://schemas.openxmlformats.org/spreadsheetml/2006/main" count="102" uniqueCount="74">
  <si>
    <t>Đơn vị:</t>
  </si>
  <si>
    <t>SỞ TÀI CHÍNH TỈNH QUẢNG NAM</t>
  </si>
  <si>
    <t>Mẫu số 03</t>
  </si>
  <si>
    <t>CÔNG KHAI THỰC HIỆN DỰ TOÁN THU - CHI NGÂN SÁCH</t>
  </si>
  <si>
    <t>9 tháng năm 2019</t>
  </si>
  <si>
    <t xml:space="preserve"> (Kèm theo Quyết định số 207/QĐ-STC ngày  03/10/2019 của Giám đốc Sở Tài chính)</t>
  </si>
  <si>
    <t>ĐVT: Triệu đồng</t>
  </si>
  <si>
    <t>Số TT</t>
  </si>
  <si>
    <t>Nội dung</t>
  </si>
  <si>
    <t>Dự toán năm 2019</t>
  </si>
  <si>
    <t>Thực hiện 9 tháng năm 2019</t>
  </si>
  <si>
    <t>So sánh (%)</t>
  </si>
  <si>
    <t>Số liệu</t>
  </si>
  <si>
    <t xml:space="preserve">Dự toán </t>
  </si>
  <si>
    <t>Cùng kỳ năm trước</t>
  </si>
  <si>
    <t>A</t>
  </si>
  <si>
    <t>Tổng số thu, chi, nộp NSNN, phí, lệ phí:</t>
  </si>
  <si>
    <t>I</t>
  </si>
  <si>
    <t>Số thu phí, lệ phí, thu khác:</t>
  </si>
  <si>
    <t>`</t>
  </si>
  <si>
    <t>Lệ phí</t>
  </si>
  <si>
    <t>Phí</t>
  </si>
  <si>
    <t>Thu qua hoạt động thanh tra</t>
  </si>
  <si>
    <t>Thu hoạt động khác (chi tiết từng nội dung thu)</t>
  </si>
  <si>
    <t>a</t>
  </si>
  <si>
    <t>Thu từ phí thẩm tra phê duyệt quyết toán vốn đầu tư (TTQT VĐT)</t>
  </si>
  <si>
    <t>b</t>
  </si>
  <si>
    <t>Thu từ khoán chi phí xử lý HTT</t>
  </si>
  <si>
    <t>c</t>
  </si>
  <si>
    <t>Thu từ hoạt động phát hành biên lai ấn chỉ</t>
  </si>
  <si>
    <t>II</t>
  </si>
  <si>
    <t>Chi từ nguồn thu được để lại:</t>
  </si>
  <si>
    <t>Chi sự nghiệp</t>
  </si>
  <si>
    <t>Chi quản lý hành chính</t>
  </si>
  <si>
    <t>Chi hoạt động thanh tra</t>
  </si>
  <si>
    <t>Chi từ nguồn thu khác (chi tiết từng nội dung)</t>
  </si>
  <si>
    <t>Chi từ hoạt động TTQT VĐT</t>
  </si>
  <si>
    <t>Chi từ hoạt động khoán CP xử lý HTT</t>
  </si>
  <si>
    <t>Chi hoạt động phát hành biên lai ấn chỉ</t>
  </si>
  <si>
    <t>III</t>
  </si>
  <si>
    <t>Nộp NSNN từ nguồn thu phí, lệ phí, thu khác</t>
  </si>
  <si>
    <t>Nộp NSNN qua hoạt động thanh tra</t>
  </si>
  <si>
    <t xml:space="preserve">Nộp NSNN từ nguồn thu khác </t>
  </si>
  <si>
    <t>Hoạt động TTQT VĐT</t>
  </si>
  <si>
    <t>Hoạt động khoán CP xử lý HTT</t>
  </si>
  <si>
    <t>Hoạt động phát hành biên lai ấn chỉ</t>
  </si>
  <si>
    <t>B</t>
  </si>
  <si>
    <t>Dự toán chi ngân sách nhà nước</t>
  </si>
  <si>
    <t>Kinh phí thực hiện chế độ tự chủ</t>
  </si>
  <si>
    <t>Kinh phí không thực hiện chế độ tự chủ</t>
  </si>
  <si>
    <t>Nghiên cứu khoa học</t>
  </si>
  <si>
    <t>KP thực hiện nhiệm vụ khoa học công nghệ</t>
  </si>
  <si>
    <t>KP thường xuyên theo chức năng</t>
  </si>
  <si>
    <t>Kinh phí nhiệm vụ không thường xuyên</t>
  </si>
  <si>
    <t>Chi hoạt động sự nghiệp đào tạo</t>
  </si>
  <si>
    <t>Kinh phí nhiệm vụ thường xuyên</t>
  </si>
  <si>
    <t>IV</t>
  </si>
  <si>
    <t>Chi sự nghiệp y tế, dân số và gia đình</t>
  </si>
  <si>
    <t>V</t>
  </si>
  <si>
    <t>Chi hoạt động quốc phòng</t>
  </si>
  <si>
    <t>VI</t>
  </si>
  <si>
    <t>Chi hoạt động kinh tế</t>
  </si>
  <si>
    <t>VII</t>
  </si>
  <si>
    <t>Chi sự nghiệp bảo vệ môi trường</t>
  </si>
  <si>
    <t>VIII</t>
  </si>
  <si>
    <t>Chi hoạt động sự nghiệp văn hóa</t>
  </si>
  <si>
    <t>IX</t>
  </si>
  <si>
    <t>Chi SN phát thanh, tr.hình, thông tấn</t>
  </si>
  <si>
    <t>X</t>
  </si>
  <si>
    <t>Chi sự nghiệp thể dục thể thao</t>
  </si>
  <si>
    <t>XI</t>
  </si>
  <si>
    <t>Chi chương trình mục tiêu</t>
  </si>
  <si>
    <t>Chi Chương trình mục tiêu quốc gia</t>
  </si>
  <si>
    <t>Chi Chương trình mục tiêu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</si>
</sst>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0.0%"/>
    <numFmt numFmtId="165" formatCode="_(* #,##0.0_);_(* \(#,##0.0\);_(* &quot;-&quot;??_);_(@_)"/>
    <numFmt numFmtId="166" formatCode="0.0"/>
    <numFmt numFmtId="167" formatCode="_(* #,##0_);_(* \(#,##0\);_(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i/>
      <u/>
      <sz val="10"/>
      <color theme="1"/>
      <name val="Times New Roman"/>
      <family val="1"/>
    </font>
    <font>
      <i/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i/>
      <sz val="11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vertical="center" wrapText="1"/>
    </xf>
    <xf numFmtId="3" fontId="12" fillId="2" borderId="8" xfId="0" applyNumberFormat="1" applyFont="1" applyFill="1" applyBorder="1" applyAlignment="1">
      <alignment horizontal="right" vertical="center" wrapText="1"/>
    </xf>
    <xf numFmtId="43" fontId="12" fillId="2" borderId="8" xfId="1" applyFont="1" applyFill="1" applyBorder="1" applyAlignment="1">
      <alignment horizontal="right" vertical="center" wrapText="1"/>
    </xf>
    <xf numFmtId="164" fontId="12" fillId="2" borderId="8" xfId="2" applyNumberFormat="1" applyFont="1" applyFill="1" applyBorder="1" applyAlignment="1">
      <alignment horizontal="right" vertical="center" wrapText="1"/>
    </xf>
    <xf numFmtId="3" fontId="13" fillId="2" borderId="8" xfId="0" applyNumberFormat="1" applyFont="1" applyFill="1" applyBorder="1" applyAlignment="1">
      <alignment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vertical="center" wrapText="1"/>
    </xf>
    <xf numFmtId="3" fontId="12" fillId="2" borderId="9" xfId="0" applyNumberFormat="1" applyFont="1" applyFill="1" applyBorder="1" applyAlignment="1">
      <alignment horizontal="right" vertical="center" wrapText="1"/>
    </xf>
    <xf numFmtId="165" fontId="12" fillId="2" borderId="9" xfId="1" applyNumberFormat="1" applyFont="1" applyFill="1" applyBorder="1" applyAlignment="1">
      <alignment horizontal="right" vertical="center" wrapText="1"/>
    </xf>
    <xf numFmtId="9" fontId="12" fillId="2" borderId="9" xfId="2" applyNumberFormat="1" applyFont="1" applyFill="1" applyBorder="1" applyAlignment="1">
      <alignment vertical="center" wrapText="1"/>
    </xf>
    <xf numFmtId="164" fontId="12" fillId="2" borderId="9" xfId="2" applyNumberFormat="1" applyFont="1" applyFill="1" applyBorder="1" applyAlignment="1">
      <alignment vertical="center" wrapText="1"/>
    </xf>
    <xf numFmtId="166" fontId="13" fillId="2" borderId="9" xfId="0" applyNumberFormat="1" applyFont="1" applyFill="1" applyBorder="1" applyAlignment="1">
      <alignment vertical="center" wrapText="1"/>
    </xf>
    <xf numFmtId="0" fontId="12" fillId="2" borderId="9" xfId="0" applyFont="1" applyFill="1" applyBorder="1" applyAlignment="1">
      <alignment vertical="center" wrapText="1"/>
    </xf>
    <xf numFmtId="166" fontId="12" fillId="2" borderId="9" xfId="0" applyNumberFormat="1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right" vertical="center" wrapText="1"/>
    </xf>
    <xf numFmtId="0" fontId="14" fillId="2" borderId="9" xfId="0" applyFont="1" applyFill="1" applyBorder="1" applyAlignment="1">
      <alignment vertical="center" wrapText="1"/>
    </xf>
    <xf numFmtId="3" fontId="13" fillId="2" borderId="9" xfId="0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164" fontId="13" fillId="2" borderId="9" xfId="2" applyNumberFormat="1" applyFont="1" applyFill="1" applyBorder="1" applyAlignment="1">
      <alignment vertical="center" wrapText="1"/>
    </xf>
    <xf numFmtId="164" fontId="13" fillId="2" borderId="9" xfId="2" applyNumberFormat="1" applyFont="1" applyFill="1" applyBorder="1" applyAlignment="1">
      <alignment horizontal="right" vertical="center" wrapText="1"/>
    </xf>
    <xf numFmtId="0" fontId="13" fillId="2" borderId="9" xfId="0" applyFont="1" applyFill="1" applyBorder="1" applyAlignment="1">
      <alignment vertical="center" wrapText="1"/>
    </xf>
    <xf numFmtId="0" fontId="10" fillId="2" borderId="9" xfId="0" applyFont="1" applyFill="1" applyBorder="1" applyAlignment="1">
      <alignment horizontal="center" vertical="center" wrapText="1"/>
    </xf>
    <xf numFmtId="167" fontId="13" fillId="2" borderId="9" xfId="1" applyNumberFormat="1" applyFont="1" applyFill="1" applyBorder="1" applyAlignment="1">
      <alignment horizontal="right" vertical="center" wrapText="1"/>
    </xf>
    <xf numFmtId="167" fontId="13" fillId="2" borderId="9" xfId="1" applyNumberFormat="1" applyFont="1" applyFill="1" applyBorder="1" applyAlignment="1">
      <alignment vertical="center" wrapText="1"/>
    </xf>
    <xf numFmtId="164" fontId="12" fillId="2" borderId="9" xfId="2" applyNumberFormat="1" applyFont="1" applyFill="1" applyBorder="1" applyAlignment="1">
      <alignment horizontal="right" vertical="center" wrapText="1"/>
    </xf>
    <xf numFmtId="167" fontId="12" fillId="2" borderId="9" xfId="1" applyNumberFormat="1" applyFont="1" applyFill="1" applyBorder="1" applyAlignment="1">
      <alignment horizontal="right" vertical="center" wrapText="1"/>
    </xf>
    <xf numFmtId="43" fontId="12" fillId="2" borderId="9" xfId="1" applyFont="1" applyFill="1" applyBorder="1" applyAlignment="1">
      <alignment vertical="center" wrapText="1"/>
    </xf>
    <xf numFmtId="43" fontId="12" fillId="2" borderId="9" xfId="1" applyFont="1" applyFill="1" applyBorder="1" applyAlignment="1">
      <alignment horizontal="right" vertical="center" wrapText="1"/>
    </xf>
    <xf numFmtId="3" fontId="12" fillId="2" borderId="9" xfId="0" applyNumberFormat="1" applyFont="1" applyFill="1" applyBorder="1" applyAlignment="1">
      <alignment vertical="center" wrapText="1"/>
    </xf>
    <xf numFmtId="0" fontId="14" fillId="2" borderId="9" xfId="0" applyFont="1" applyFill="1" applyBorder="1" applyAlignment="1">
      <alignment horizontal="center" vertical="center" wrapText="1"/>
    </xf>
    <xf numFmtId="3" fontId="13" fillId="2" borderId="9" xfId="0" applyNumberFormat="1" applyFont="1" applyFill="1" applyBorder="1" applyAlignment="1">
      <alignment vertical="center" wrapText="1"/>
    </xf>
    <xf numFmtId="9" fontId="13" fillId="2" borderId="9" xfId="2" applyFont="1" applyFill="1" applyBorder="1" applyAlignment="1">
      <alignment vertical="center" wrapText="1"/>
    </xf>
    <xf numFmtId="9" fontId="13" fillId="2" borderId="9" xfId="2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vertical="center" wrapText="1"/>
    </xf>
    <xf numFmtId="3" fontId="13" fillId="2" borderId="5" xfId="0" applyNumberFormat="1" applyFont="1" applyFill="1" applyBorder="1" applyAlignment="1">
      <alignment horizontal="right" vertical="center" wrapText="1"/>
    </xf>
    <xf numFmtId="9" fontId="13" fillId="2" borderId="5" xfId="2" applyFont="1" applyFill="1" applyBorder="1" applyAlignment="1">
      <alignment vertical="center" wrapText="1"/>
    </xf>
    <xf numFmtId="9" fontId="13" fillId="2" borderId="5" xfId="2" applyFont="1" applyFill="1" applyBorder="1" applyAlignment="1">
      <alignment horizontal="right" vertic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70"/>
  <sheetViews>
    <sheetView tabSelected="1" topLeftCell="A61" workbookViewId="0">
      <selection activeCell="L13" sqref="L13"/>
    </sheetView>
  </sheetViews>
  <sheetFormatPr defaultRowHeight="15"/>
  <cols>
    <col min="1" max="1" width="5.7109375" style="3" customWidth="1"/>
    <col min="2" max="2" width="38.5703125" style="3" customWidth="1"/>
    <col min="3" max="3" width="9.5703125" style="3" customWidth="1"/>
    <col min="4" max="4" width="11.7109375" style="3" customWidth="1"/>
    <col min="5" max="5" width="11.140625" style="3" customWidth="1"/>
    <col min="6" max="6" width="10" style="3" customWidth="1"/>
    <col min="7" max="7" width="8.7109375" style="3" hidden="1" customWidth="1"/>
    <col min="8" max="16384" width="9.140625" style="3"/>
  </cols>
  <sheetData>
    <row r="1" spans="1:14">
      <c r="A1" s="1" t="s">
        <v>0</v>
      </c>
      <c r="B1" s="2" t="s">
        <v>1</v>
      </c>
      <c r="E1" s="4" t="s">
        <v>2</v>
      </c>
      <c r="F1" s="4"/>
      <c r="G1" s="5"/>
    </row>
    <row r="3" spans="1:14" ht="15.75">
      <c r="A3" s="6" t="s">
        <v>3</v>
      </c>
      <c r="B3" s="6"/>
      <c r="C3" s="6"/>
      <c r="D3" s="6"/>
      <c r="E3" s="6"/>
      <c r="F3" s="6"/>
    </row>
    <row r="4" spans="1:14" ht="15.75">
      <c r="A4" s="6" t="s">
        <v>4</v>
      </c>
      <c r="B4" s="6"/>
      <c r="C4" s="6"/>
      <c r="D4" s="6"/>
      <c r="E4" s="6"/>
      <c r="F4" s="6"/>
    </row>
    <row r="5" spans="1:14">
      <c r="A5" s="7" t="s">
        <v>5</v>
      </c>
      <c r="B5" s="7"/>
      <c r="C5" s="7"/>
      <c r="D5" s="7"/>
      <c r="E5" s="7"/>
      <c r="F5" s="7"/>
    </row>
    <row r="6" spans="1:14">
      <c r="A6" s="7"/>
      <c r="B6" s="7"/>
      <c r="C6" s="7"/>
      <c r="D6" s="7"/>
      <c r="E6" s="7"/>
      <c r="F6" s="7"/>
    </row>
    <row r="7" spans="1:14">
      <c r="E7" s="8" t="s">
        <v>6</v>
      </c>
      <c r="F7" s="8"/>
    </row>
    <row r="8" spans="1:14" ht="24" customHeight="1">
      <c r="A8" s="9" t="s">
        <v>7</v>
      </c>
      <c r="B8" s="10" t="s">
        <v>8</v>
      </c>
      <c r="C8" s="9" t="s">
        <v>9</v>
      </c>
      <c r="D8" s="9" t="s">
        <v>10</v>
      </c>
      <c r="E8" s="11" t="s">
        <v>11</v>
      </c>
      <c r="F8" s="11"/>
      <c r="G8" s="12" t="s">
        <v>12</v>
      </c>
    </row>
    <row r="9" spans="1:14" ht="33" customHeight="1">
      <c r="A9" s="13"/>
      <c r="B9" s="14"/>
      <c r="C9" s="13"/>
      <c r="D9" s="13"/>
      <c r="E9" s="15" t="s">
        <v>13</v>
      </c>
      <c r="F9" s="15" t="s">
        <v>14</v>
      </c>
      <c r="G9" s="15" t="s">
        <v>14</v>
      </c>
    </row>
    <row r="10" spans="1:14">
      <c r="A10" s="16">
        <v>1</v>
      </c>
      <c r="B10" s="16">
        <v>2</v>
      </c>
      <c r="C10" s="16">
        <v>3</v>
      </c>
      <c r="D10" s="16">
        <v>4</v>
      </c>
      <c r="E10" s="16">
        <v>5</v>
      </c>
      <c r="F10" s="16">
        <v>6</v>
      </c>
      <c r="G10" s="17"/>
    </row>
    <row r="11" spans="1:14" ht="15.95" customHeight="1">
      <c r="A11" s="18" t="s">
        <v>15</v>
      </c>
      <c r="B11" s="19" t="s">
        <v>16</v>
      </c>
      <c r="C11" s="20"/>
      <c r="D11" s="21"/>
      <c r="E11" s="20"/>
      <c r="F11" s="22"/>
      <c r="G11" s="23"/>
    </row>
    <row r="12" spans="1:14" ht="15.95" customHeight="1">
      <c r="A12" s="24" t="s">
        <v>17</v>
      </c>
      <c r="B12" s="25" t="s">
        <v>18</v>
      </c>
      <c r="C12" s="26">
        <f>C13+C14+C15+C16</f>
        <v>3500</v>
      </c>
      <c r="D12" s="27">
        <f>D13+D14+D15+D16</f>
        <v>3708.8</v>
      </c>
      <c r="E12" s="28">
        <f>D12/C12</f>
        <v>1.0596571428571429</v>
      </c>
      <c r="F12" s="29">
        <f>D12/G12</f>
        <v>0.72557058538516284</v>
      </c>
      <c r="G12" s="30">
        <f>G15+G16</f>
        <v>5111.5633333333326</v>
      </c>
      <c r="N12" s="3" t="s">
        <v>19</v>
      </c>
    </row>
    <row r="13" spans="1:14" ht="15.95" customHeight="1">
      <c r="A13" s="24">
        <v>1</v>
      </c>
      <c r="B13" s="25" t="s">
        <v>20</v>
      </c>
      <c r="C13" s="26"/>
      <c r="D13" s="26"/>
      <c r="E13" s="31"/>
      <c r="F13" s="31"/>
      <c r="G13" s="32"/>
    </row>
    <row r="14" spans="1:14" ht="15.95" customHeight="1">
      <c r="A14" s="24">
        <v>2</v>
      </c>
      <c r="B14" s="25" t="s">
        <v>21</v>
      </c>
      <c r="C14" s="26"/>
      <c r="D14" s="26"/>
      <c r="E14" s="31"/>
      <c r="F14" s="31"/>
      <c r="G14" s="32"/>
    </row>
    <row r="15" spans="1:14" ht="15.95" customHeight="1">
      <c r="A15" s="24">
        <v>3</v>
      </c>
      <c r="B15" s="25" t="s">
        <v>22</v>
      </c>
      <c r="C15" s="26">
        <v>500</v>
      </c>
      <c r="D15" s="27">
        <v>0</v>
      </c>
      <c r="E15" s="29">
        <f>D15/C15</f>
        <v>0</v>
      </c>
      <c r="F15" s="29">
        <f>D15/G15</f>
        <v>0</v>
      </c>
      <c r="G15" s="32">
        <f>291.085*100/30</f>
        <v>970.28333333333319</v>
      </c>
    </row>
    <row r="16" spans="1:14" ht="28.5">
      <c r="A16" s="24">
        <v>4</v>
      </c>
      <c r="B16" s="25" t="s">
        <v>23</v>
      </c>
      <c r="C16" s="26">
        <f>SUM(C17:C19)</f>
        <v>3000</v>
      </c>
      <c r="D16" s="27">
        <f>SUM(D17:D19)</f>
        <v>3708.8</v>
      </c>
      <c r="E16" s="29">
        <f>D16/C16</f>
        <v>1.2362666666666666</v>
      </c>
      <c r="F16" s="29">
        <f>D16/G16</f>
        <v>0.89556851987791219</v>
      </c>
      <c r="G16" s="31">
        <f>SUM(G17:G19)</f>
        <v>4141.28</v>
      </c>
    </row>
    <row r="17" spans="1:7" ht="30">
      <c r="A17" s="33" t="s">
        <v>24</v>
      </c>
      <c r="B17" s="34" t="s">
        <v>25</v>
      </c>
      <c r="C17" s="35">
        <v>2650</v>
      </c>
      <c r="D17" s="36">
        <v>3345</v>
      </c>
      <c r="E17" s="37">
        <f>D17/C17</f>
        <v>1.2622641509433963</v>
      </c>
      <c r="F17" s="38">
        <f>D17/G17</f>
        <v>1.0367271036727104</v>
      </c>
      <c r="G17" s="39">
        <v>3226.5</v>
      </c>
    </row>
    <row r="18" spans="1:7">
      <c r="A18" s="33" t="s">
        <v>26</v>
      </c>
      <c r="B18" s="34" t="s">
        <v>27</v>
      </c>
      <c r="C18" s="35">
        <v>200</v>
      </c>
      <c r="D18" s="36">
        <v>200.8</v>
      </c>
      <c r="E18" s="37">
        <f>D18/C18</f>
        <v>1.004</v>
      </c>
      <c r="F18" s="38">
        <f>D18/G18</f>
        <v>0.28206208737182192</v>
      </c>
      <c r="G18" s="39">
        <v>711.9</v>
      </c>
    </row>
    <row r="19" spans="1:7">
      <c r="A19" s="33" t="s">
        <v>28</v>
      </c>
      <c r="B19" s="34" t="s">
        <v>29</v>
      </c>
      <c r="C19" s="35">
        <v>150</v>
      </c>
      <c r="D19" s="36">
        <v>163</v>
      </c>
      <c r="E19" s="37">
        <f t="shared" ref="E19" si="0">D19/C19</f>
        <v>1.0866666666666667</v>
      </c>
      <c r="F19" s="38">
        <f>D19/G19</f>
        <v>0.80343059936908523</v>
      </c>
      <c r="G19" s="39">
        <v>202.88</v>
      </c>
    </row>
    <row r="20" spans="1:7">
      <c r="A20" s="40" t="s">
        <v>30</v>
      </c>
      <c r="B20" s="25" t="s">
        <v>31</v>
      </c>
      <c r="C20" s="26">
        <f>C24</f>
        <v>3000</v>
      </c>
      <c r="D20" s="27">
        <f>D24</f>
        <v>3018.8080000000004</v>
      </c>
      <c r="E20" s="29">
        <f>E24</f>
        <v>1.0062693333333335</v>
      </c>
      <c r="F20" s="29">
        <f t="shared" ref="F20" si="1">F24</f>
        <v>1.1718374679558348</v>
      </c>
      <c r="G20" s="39">
        <f>G24</f>
        <v>2576.1320000000001</v>
      </c>
    </row>
    <row r="21" spans="1:7">
      <c r="A21" s="40">
        <v>1</v>
      </c>
      <c r="B21" s="25" t="s">
        <v>32</v>
      </c>
      <c r="C21" s="41">
        <v>0</v>
      </c>
      <c r="D21" s="41"/>
      <c r="E21" s="42"/>
      <c r="F21" s="41"/>
      <c r="G21" s="42"/>
    </row>
    <row r="22" spans="1:7">
      <c r="A22" s="40">
        <v>2</v>
      </c>
      <c r="B22" s="25" t="s">
        <v>33</v>
      </c>
      <c r="C22" s="41">
        <v>0</v>
      </c>
      <c r="D22" s="41"/>
      <c r="E22" s="42"/>
      <c r="F22" s="41"/>
      <c r="G22" s="42"/>
    </row>
    <row r="23" spans="1:7">
      <c r="A23" s="40">
        <v>3</v>
      </c>
      <c r="B23" s="25" t="s">
        <v>34</v>
      </c>
      <c r="C23" s="41">
        <v>0</v>
      </c>
      <c r="D23" s="41"/>
      <c r="E23" s="42"/>
      <c r="F23" s="41"/>
      <c r="G23" s="42"/>
    </row>
    <row r="24" spans="1:7" ht="28.5">
      <c r="A24" s="40">
        <v>4</v>
      </c>
      <c r="B24" s="25" t="s">
        <v>35</v>
      </c>
      <c r="C24" s="35">
        <f>SUM(C25:C27)</f>
        <v>3000</v>
      </c>
      <c r="D24" s="27">
        <f>SUM(D25:D27)</f>
        <v>3018.8080000000004</v>
      </c>
      <c r="E24" s="29">
        <f>D24/C24</f>
        <v>1.0062693333333335</v>
      </c>
      <c r="F24" s="43">
        <f>D24/G24</f>
        <v>1.1718374679558348</v>
      </c>
      <c r="G24" s="39">
        <f>SUM(G25:G27)</f>
        <v>2576.1320000000001</v>
      </c>
    </row>
    <row r="25" spans="1:7">
      <c r="A25" s="33" t="s">
        <v>24</v>
      </c>
      <c r="B25" s="34" t="s">
        <v>36</v>
      </c>
      <c r="C25" s="35">
        <v>2650</v>
      </c>
      <c r="D25" s="36">
        <f>648.99+2247.9</f>
        <v>2896.8900000000003</v>
      </c>
      <c r="E25" s="37">
        <f>D25/C25</f>
        <v>1.0931660377358492</v>
      </c>
      <c r="F25" s="38">
        <f>D25/G25</f>
        <v>1.217497835570611</v>
      </c>
      <c r="G25" s="39">
        <f>486.4+1892.98</f>
        <v>2379.38</v>
      </c>
    </row>
    <row r="26" spans="1:7">
      <c r="A26" s="33" t="s">
        <v>26</v>
      </c>
      <c r="B26" s="34" t="s">
        <v>37</v>
      </c>
      <c r="C26" s="35">
        <v>200</v>
      </c>
      <c r="D26" s="36">
        <f>7.618+35.8</f>
        <v>43.417999999999999</v>
      </c>
      <c r="E26" s="37">
        <f>D26/C26</f>
        <v>0.21709000000000001</v>
      </c>
      <c r="F26" s="38">
        <f>D26/G36</f>
        <v>5.1303987172230774E-3</v>
      </c>
      <c r="G26" s="39">
        <f>21.2+6.082</f>
        <v>27.282</v>
      </c>
    </row>
    <row r="27" spans="1:7">
      <c r="A27" s="33" t="s">
        <v>28</v>
      </c>
      <c r="B27" s="34" t="s">
        <v>38</v>
      </c>
      <c r="C27" s="35">
        <v>150</v>
      </c>
      <c r="D27" s="36">
        <f>66.5+12</f>
        <v>78.5</v>
      </c>
      <c r="E27" s="37">
        <f>D27/C27</f>
        <v>0.52333333333333332</v>
      </c>
      <c r="F27" s="38">
        <f>D27/G37</f>
        <v>1.0746814630453324E-2</v>
      </c>
      <c r="G27" s="39">
        <f>47.15+168.5-46.18</f>
        <v>169.47</v>
      </c>
    </row>
    <row r="28" spans="1:7" ht="28.5">
      <c r="A28" s="40" t="s">
        <v>39</v>
      </c>
      <c r="B28" s="25" t="s">
        <v>40</v>
      </c>
      <c r="C28" s="26">
        <f>C29+C30+C31</f>
        <v>500</v>
      </c>
      <c r="D28" s="26">
        <f>D29+D30+D31</f>
        <v>0</v>
      </c>
      <c r="E28" s="29">
        <f>E31</f>
        <v>0</v>
      </c>
      <c r="F28" s="43">
        <f>F31</f>
        <v>0</v>
      </c>
      <c r="G28" s="31">
        <f>G31</f>
        <v>0</v>
      </c>
    </row>
    <row r="29" spans="1:7">
      <c r="A29" s="40">
        <v>1</v>
      </c>
      <c r="B29" s="25" t="s">
        <v>20</v>
      </c>
      <c r="C29" s="26"/>
      <c r="D29" s="27"/>
      <c r="E29" s="29"/>
      <c r="F29" s="43"/>
      <c r="G29" s="31"/>
    </row>
    <row r="30" spans="1:7">
      <c r="A30" s="40">
        <v>2</v>
      </c>
      <c r="B30" s="25" t="s">
        <v>21</v>
      </c>
      <c r="C30" s="26"/>
      <c r="D30" s="27"/>
      <c r="E30" s="29"/>
      <c r="F30" s="43"/>
      <c r="G30" s="31"/>
    </row>
    <row r="31" spans="1:7">
      <c r="A31" s="40">
        <v>3</v>
      </c>
      <c r="B31" s="25" t="s">
        <v>41</v>
      </c>
      <c r="C31" s="26">
        <v>500</v>
      </c>
      <c r="D31" s="27"/>
      <c r="E31" s="29">
        <f>D31/C31</f>
        <v>0</v>
      </c>
      <c r="F31" s="43">
        <v>0</v>
      </c>
      <c r="G31" s="31"/>
    </row>
    <row r="32" spans="1:7">
      <c r="A32" s="40">
        <v>4</v>
      </c>
      <c r="B32" s="25" t="s">
        <v>42</v>
      </c>
      <c r="C32" s="44">
        <f>SUM(C33:C35)</f>
        <v>0</v>
      </c>
      <c r="D32" s="27">
        <f>SUM(D33:D35)</f>
        <v>0</v>
      </c>
      <c r="E32" s="45">
        <v>0</v>
      </c>
      <c r="F32" s="46">
        <v>0</v>
      </c>
      <c r="G32" s="45"/>
    </row>
    <row r="33" spans="1:7">
      <c r="A33" s="33" t="s">
        <v>24</v>
      </c>
      <c r="B33" s="34" t="s">
        <v>43</v>
      </c>
      <c r="C33" s="41">
        <v>0</v>
      </c>
      <c r="D33" s="36">
        <v>0</v>
      </c>
      <c r="E33" s="45">
        <v>0</v>
      </c>
      <c r="F33" s="46">
        <v>0</v>
      </c>
      <c r="G33" s="45"/>
    </row>
    <row r="34" spans="1:7">
      <c r="A34" s="33" t="s">
        <v>26</v>
      </c>
      <c r="B34" s="34" t="s">
        <v>44</v>
      </c>
      <c r="C34" s="41">
        <v>0</v>
      </c>
      <c r="D34" s="36">
        <v>0</v>
      </c>
      <c r="E34" s="45">
        <v>0</v>
      </c>
      <c r="F34" s="46">
        <v>0</v>
      </c>
      <c r="G34" s="45"/>
    </row>
    <row r="35" spans="1:7">
      <c r="A35" s="33" t="s">
        <v>28</v>
      </c>
      <c r="B35" s="34" t="s">
        <v>45</v>
      </c>
      <c r="C35" s="41">
        <v>0</v>
      </c>
      <c r="D35" s="36">
        <v>0</v>
      </c>
      <c r="E35" s="45">
        <v>0</v>
      </c>
      <c r="F35" s="46">
        <v>0</v>
      </c>
      <c r="G35" s="45"/>
    </row>
    <row r="36" spans="1:7">
      <c r="A36" s="40" t="s">
        <v>46</v>
      </c>
      <c r="B36" s="25" t="s">
        <v>47</v>
      </c>
      <c r="C36" s="26">
        <f>C37+C40+C44+C50+C53+C56+C59+C62+C65+C68</f>
        <v>14497.960999999999</v>
      </c>
      <c r="D36" s="27">
        <f>D37+D40+D44+D50+D53+D56+D59+D62+D65+D68</f>
        <v>8091.2</v>
      </c>
      <c r="E36" s="29">
        <f>D36/C36</f>
        <v>0.55809227242368775</v>
      </c>
      <c r="F36" s="43">
        <f>D36/G36</f>
        <v>0.95608001521938746</v>
      </c>
      <c r="G36" s="47">
        <f>G37+G40+G44+G50+G53+G56+G59+G62+G65+G68</f>
        <v>8462.8899999999976</v>
      </c>
    </row>
    <row r="37" spans="1:7">
      <c r="A37" s="40" t="s">
        <v>17</v>
      </c>
      <c r="B37" s="25" t="s">
        <v>33</v>
      </c>
      <c r="C37" s="26">
        <f>C38+C39</f>
        <v>14076.960999999999</v>
      </c>
      <c r="D37" s="27">
        <f t="shared" ref="D37:G37" si="2">D38+D39</f>
        <v>7918.6</v>
      </c>
      <c r="E37" s="29">
        <f t="shared" ref="E37:E39" si="3">D37/C37</f>
        <v>0.56252198183968827</v>
      </c>
      <c r="F37" s="43">
        <f>D37/G37</f>
        <v>1.0840729469134738</v>
      </c>
      <c r="G37" s="47">
        <f t="shared" si="2"/>
        <v>7304.49</v>
      </c>
    </row>
    <row r="38" spans="1:7">
      <c r="A38" s="48">
        <v>1</v>
      </c>
      <c r="B38" s="34" t="s">
        <v>48</v>
      </c>
      <c r="C38" s="35">
        <f>8839+34.306+12.855</f>
        <v>8886.1610000000001</v>
      </c>
      <c r="D38" s="36">
        <f>6814.8</f>
        <v>6814.8</v>
      </c>
      <c r="E38" s="37">
        <f t="shared" si="3"/>
        <v>0.76690035213181484</v>
      </c>
      <c r="F38" s="38">
        <f>D38/G38</f>
        <v>1.0284162076510979</v>
      </c>
      <c r="G38" s="49">
        <v>6626.5</v>
      </c>
    </row>
    <row r="39" spans="1:7">
      <c r="A39" s="48">
        <v>2</v>
      </c>
      <c r="B39" s="34" t="s">
        <v>49</v>
      </c>
      <c r="C39" s="35">
        <f>4705+378.8+107</f>
        <v>5190.8</v>
      </c>
      <c r="D39" s="36">
        <f>1103.8</f>
        <v>1103.8</v>
      </c>
      <c r="E39" s="37">
        <f t="shared" si="3"/>
        <v>0.2126454496416737</v>
      </c>
      <c r="F39" s="38">
        <f>D39/G39</f>
        <v>1.6280476113217008</v>
      </c>
      <c r="G39" s="49">
        <v>677.99</v>
      </c>
    </row>
    <row r="40" spans="1:7">
      <c r="A40" s="40" t="s">
        <v>30</v>
      </c>
      <c r="B40" s="25" t="s">
        <v>50</v>
      </c>
      <c r="C40" s="26"/>
      <c r="D40" s="26"/>
      <c r="E40" s="26"/>
      <c r="F40" s="38"/>
      <c r="G40" s="49"/>
    </row>
    <row r="41" spans="1:7">
      <c r="A41" s="48">
        <v>1</v>
      </c>
      <c r="B41" s="34" t="s">
        <v>51</v>
      </c>
      <c r="C41" s="35"/>
      <c r="D41" s="35"/>
      <c r="E41" s="50"/>
      <c r="F41" s="38"/>
      <c r="G41" s="49"/>
    </row>
    <row r="42" spans="1:7">
      <c r="A42" s="48">
        <v>2</v>
      </c>
      <c r="B42" s="34" t="s">
        <v>52</v>
      </c>
      <c r="C42" s="35"/>
      <c r="D42" s="35"/>
      <c r="E42" s="50"/>
      <c r="F42" s="38"/>
      <c r="G42" s="49"/>
    </row>
    <row r="43" spans="1:7">
      <c r="A43" s="48">
        <v>3</v>
      </c>
      <c r="B43" s="34" t="s">
        <v>53</v>
      </c>
      <c r="C43" s="35"/>
      <c r="D43" s="35"/>
      <c r="E43" s="50"/>
      <c r="F43" s="38"/>
      <c r="G43" s="49"/>
    </row>
    <row r="44" spans="1:7">
      <c r="A44" s="40" t="s">
        <v>39</v>
      </c>
      <c r="B44" s="25" t="s">
        <v>54</v>
      </c>
      <c r="C44" s="26">
        <f>C45+C46</f>
        <v>94</v>
      </c>
      <c r="D44" s="27">
        <f>D45+D46</f>
        <v>0</v>
      </c>
      <c r="E44" s="29">
        <f>D44/C44</f>
        <v>0</v>
      </c>
      <c r="F44" s="43">
        <v>1.2342</v>
      </c>
      <c r="G44" s="47">
        <f>G45+G46</f>
        <v>993.3</v>
      </c>
    </row>
    <row r="45" spans="1:7">
      <c r="A45" s="48">
        <v>1</v>
      </c>
      <c r="B45" s="34" t="s">
        <v>55</v>
      </c>
      <c r="C45" s="35"/>
      <c r="D45" s="36"/>
      <c r="E45" s="37"/>
      <c r="F45" s="38"/>
      <c r="G45" s="39"/>
    </row>
    <row r="46" spans="1:7">
      <c r="A46" s="48">
        <v>2</v>
      </c>
      <c r="B46" s="34" t="s">
        <v>53</v>
      </c>
      <c r="C46" s="35">
        <v>94</v>
      </c>
      <c r="D46" s="36">
        <v>0</v>
      </c>
      <c r="E46" s="37">
        <f>D46/C46</f>
        <v>0</v>
      </c>
      <c r="F46" s="38">
        <v>1.2342</v>
      </c>
      <c r="G46" s="39">
        <v>993.3</v>
      </c>
    </row>
    <row r="47" spans="1:7">
      <c r="A47" s="40" t="s">
        <v>56</v>
      </c>
      <c r="B47" s="25" t="s">
        <v>57</v>
      </c>
      <c r="C47" s="26"/>
      <c r="D47" s="26"/>
      <c r="E47" s="26"/>
      <c r="F47" s="26"/>
      <c r="G47" s="39"/>
    </row>
    <row r="48" spans="1:7">
      <c r="A48" s="48">
        <v>1</v>
      </c>
      <c r="B48" s="34" t="s">
        <v>55</v>
      </c>
      <c r="C48" s="35"/>
      <c r="D48" s="35"/>
      <c r="E48" s="50"/>
      <c r="F48" s="51"/>
      <c r="G48" s="39"/>
    </row>
    <row r="49" spans="1:7">
      <c r="A49" s="48">
        <v>2</v>
      </c>
      <c r="B49" s="34" t="s">
        <v>53</v>
      </c>
      <c r="C49" s="35"/>
      <c r="D49" s="35"/>
      <c r="E49" s="50"/>
      <c r="F49" s="51"/>
      <c r="G49" s="39"/>
    </row>
    <row r="50" spans="1:7">
      <c r="A50" s="40" t="s">
        <v>58</v>
      </c>
      <c r="B50" s="25" t="s">
        <v>59</v>
      </c>
      <c r="C50" s="26">
        <f>C51+C52</f>
        <v>27</v>
      </c>
      <c r="D50" s="27">
        <f>D51+D52</f>
        <v>17.7</v>
      </c>
      <c r="E50" s="29">
        <f>D50/C50</f>
        <v>0.65555555555555556</v>
      </c>
      <c r="F50" s="43">
        <f>D50/G50</f>
        <v>1.2826086956521738</v>
      </c>
      <c r="G50" s="47">
        <f>G51+G52</f>
        <v>13.8</v>
      </c>
    </row>
    <row r="51" spans="1:7">
      <c r="A51" s="48">
        <v>1</v>
      </c>
      <c r="B51" s="34" t="s">
        <v>55</v>
      </c>
      <c r="C51" s="35"/>
      <c r="D51" s="36"/>
      <c r="E51" s="37"/>
      <c r="F51" s="38"/>
      <c r="G51" s="39"/>
    </row>
    <row r="52" spans="1:7">
      <c r="A52" s="48">
        <v>2</v>
      </c>
      <c r="B52" s="34" t="s">
        <v>53</v>
      </c>
      <c r="C52" s="35">
        <v>27</v>
      </c>
      <c r="D52" s="36">
        <f>13+1.4+1.8+1.5</f>
        <v>17.7</v>
      </c>
      <c r="E52" s="37">
        <f>D52/C52</f>
        <v>0.65555555555555556</v>
      </c>
      <c r="F52" s="38">
        <f>D52/G52</f>
        <v>1.2826086956521738</v>
      </c>
      <c r="G52" s="30">
        <v>13.8</v>
      </c>
    </row>
    <row r="53" spans="1:7">
      <c r="A53" s="40" t="s">
        <v>60</v>
      </c>
      <c r="B53" s="25" t="s">
        <v>61</v>
      </c>
      <c r="C53" s="26"/>
      <c r="D53" s="26"/>
      <c r="E53" s="26"/>
      <c r="F53" s="26"/>
      <c r="G53" s="39"/>
    </row>
    <row r="54" spans="1:7">
      <c r="A54" s="48">
        <v>1</v>
      </c>
      <c r="B54" s="34" t="s">
        <v>55</v>
      </c>
      <c r="C54" s="35"/>
      <c r="D54" s="35"/>
      <c r="E54" s="50"/>
      <c r="F54" s="51"/>
      <c r="G54" s="39"/>
    </row>
    <row r="55" spans="1:7">
      <c r="A55" s="48">
        <v>2</v>
      </c>
      <c r="B55" s="34" t="s">
        <v>53</v>
      </c>
      <c r="C55" s="35"/>
      <c r="D55" s="35"/>
      <c r="E55" s="50"/>
      <c r="F55" s="51"/>
      <c r="G55" s="39"/>
    </row>
    <row r="56" spans="1:7">
      <c r="A56" s="40" t="s">
        <v>62</v>
      </c>
      <c r="B56" s="25" t="s">
        <v>63</v>
      </c>
      <c r="C56" s="26"/>
      <c r="D56" s="26"/>
      <c r="E56" s="26"/>
      <c r="F56" s="26"/>
      <c r="G56" s="39"/>
    </row>
    <row r="57" spans="1:7">
      <c r="A57" s="48">
        <v>1</v>
      </c>
      <c r="B57" s="34" t="s">
        <v>55</v>
      </c>
      <c r="C57" s="35"/>
      <c r="D57" s="35"/>
      <c r="E57" s="50"/>
      <c r="F57" s="51"/>
      <c r="G57" s="39"/>
    </row>
    <row r="58" spans="1:7">
      <c r="A58" s="48">
        <v>2</v>
      </c>
      <c r="B58" s="34" t="s">
        <v>53</v>
      </c>
      <c r="C58" s="35"/>
      <c r="D58" s="35"/>
      <c r="E58" s="50"/>
      <c r="F58" s="51"/>
      <c r="G58" s="39"/>
    </row>
    <row r="59" spans="1:7">
      <c r="A59" s="40" t="s">
        <v>64</v>
      </c>
      <c r="B59" s="25" t="s">
        <v>65</v>
      </c>
      <c r="C59" s="26">
        <f>C60+C61</f>
        <v>300</v>
      </c>
      <c r="D59" s="27">
        <f>D60+D61</f>
        <v>154.9</v>
      </c>
      <c r="E59" s="29">
        <f>D59/C59</f>
        <v>0.51633333333333331</v>
      </c>
      <c r="F59" s="43">
        <f>D59/G59</f>
        <v>1.0237937871777925</v>
      </c>
      <c r="G59" s="47">
        <f>G60+G61</f>
        <v>151.30000000000001</v>
      </c>
    </row>
    <row r="60" spans="1:7">
      <c r="A60" s="48">
        <v>1</v>
      </c>
      <c r="B60" s="34" t="s">
        <v>55</v>
      </c>
      <c r="C60" s="35"/>
      <c r="D60" s="36"/>
      <c r="E60" s="37"/>
      <c r="F60" s="38"/>
      <c r="G60" s="39"/>
    </row>
    <row r="61" spans="1:7">
      <c r="A61" s="48">
        <v>2</v>
      </c>
      <c r="B61" s="34" t="s">
        <v>53</v>
      </c>
      <c r="C61" s="35">
        <v>300</v>
      </c>
      <c r="D61" s="36">
        <v>154.9</v>
      </c>
      <c r="E61" s="37">
        <f>D61/C61</f>
        <v>0.51633333333333331</v>
      </c>
      <c r="F61" s="38">
        <f>D61/G61</f>
        <v>1.0237937871777925</v>
      </c>
      <c r="G61" s="39">
        <v>151.30000000000001</v>
      </c>
    </row>
    <row r="62" spans="1:7">
      <c r="A62" s="40" t="s">
        <v>66</v>
      </c>
      <c r="B62" s="25" t="s">
        <v>67</v>
      </c>
      <c r="C62" s="26"/>
      <c r="D62" s="26"/>
      <c r="E62" s="26"/>
      <c r="F62" s="26"/>
      <c r="G62" s="39"/>
    </row>
    <row r="63" spans="1:7">
      <c r="A63" s="48">
        <v>1</v>
      </c>
      <c r="B63" s="34" t="s">
        <v>55</v>
      </c>
      <c r="C63" s="35"/>
      <c r="D63" s="35"/>
      <c r="E63" s="50"/>
      <c r="F63" s="51"/>
      <c r="G63" s="39"/>
    </row>
    <row r="64" spans="1:7">
      <c r="A64" s="48">
        <v>2</v>
      </c>
      <c r="B64" s="34" t="s">
        <v>53</v>
      </c>
      <c r="C64" s="35"/>
      <c r="D64" s="35"/>
      <c r="E64" s="50"/>
      <c r="F64" s="51"/>
      <c r="G64" s="39"/>
    </row>
    <row r="65" spans="1:7">
      <c r="A65" s="40" t="s">
        <v>68</v>
      </c>
      <c r="B65" s="25" t="s">
        <v>69</v>
      </c>
      <c r="C65" s="26"/>
      <c r="D65" s="26"/>
      <c r="E65" s="26"/>
      <c r="F65" s="26"/>
      <c r="G65" s="39"/>
    </row>
    <row r="66" spans="1:7">
      <c r="A66" s="48">
        <v>1</v>
      </c>
      <c r="B66" s="34" t="s">
        <v>55</v>
      </c>
      <c r="C66" s="35"/>
      <c r="D66" s="35"/>
      <c r="E66" s="50"/>
      <c r="F66" s="51"/>
      <c r="G66" s="39"/>
    </row>
    <row r="67" spans="1:7">
      <c r="A67" s="48">
        <v>2</v>
      </c>
      <c r="B67" s="34" t="s">
        <v>53</v>
      </c>
      <c r="C67" s="35"/>
      <c r="D67" s="35"/>
      <c r="E67" s="50"/>
      <c r="F67" s="51"/>
      <c r="G67" s="39"/>
    </row>
    <row r="68" spans="1:7">
      <c r="A68" s="40" t="s">
        <v>70</v>
      </c>
      <c r="B68" s="25" t="s">
        <v>71</v>
      </c>
      <c r="C68" s="26"/>
      <c r="D68" s="26"/>
      <c r="E68" s="26"/>
      <c r="F68" s="26"/>
      <c r="G68" s="39"/>
    </row>
    <row r="69" spans="1:7">
      <c r="A69" s="48">
        <v>1</v>
      </c>
      <c r="B69" s="34" t="s">
        <v>72</v>
      </c>
      <c r="C69" s="35"/>
      <c r="D69" s="35"/>
      <c r="E69" s="50"/>
      <c r="F69" s="51"/>
      <c r="G69" s="39"/>
    </row>
    <row r="70" spans="1:7">
      <c r="A70" s="52">
        <v>2</v>
      </c>
      <c r="B70" s="53" t="s">
        <v>73</v>
      </c>
      <c r="C70" s="54"/>
      <c r="D70" s="54"/>
      <c r="E70" s="55"/>
      <c r="F70" s="56"/>
      <c r="G70" s="39"/>
    </row>
  </sheetData>
  <mergeCells count="11">
    <mergeCell ref="A8:A9"/>
    <mergeCell ref="B8:B9"/>
    <mergeCell ref="C8:C9"/>
    <mergeCell ref="D8:D9"/>
    <mergeCell ref="E8:F8"/>
    <mergeCell ref="E1:F1"/>
    <mergeCell ref="A3:F3"/>
    <mergeCell ref="A4:F4"/>
    <mergeCell ref="A5:F5"/>
    <mergeCell ref="A6:F6"/>
    <mergeCell ref="E7:F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hoangchien6@gmail.Com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2019-10-25T01:35:58Z</dcterms:created>
  <dcterms:modified xsi:type="dcterms:W3CDTF">2019-10-25T01:36:40Z</dcterms:modified>
</cp:coreProperties>
</file>